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Лист1!$A$10:$H$180</definedName>
    <definedName name="_xlnm.Print_Area" localSheetId="0">Лист1!$A$1:$H$174</definedName>
  </definedNames>
  <calcPr calcId="124519"/>
</workbook>
</file>

<file path=xl/calcChain.xml><?xml version="1.0" encoding="utf-8"?>
<calcChain xmlns="http://schemas.openxmlformats.org/spreadsheetml/2006/main">
  <c r="F52" i="1"/>
  <c r="F125"/>
  <c r="F14"/>
  <c r="F67"/>
  <c r="F17"/>
  <c r="F15" l="1"/>
  <c r="F13"/>
  <c r="G159" l="1"/>
  <c r="H159"/>
  <c r="F159"/>
  <c r="F98"/>
  <c r="F85"/>
  <c r="H32" l="1"/>
  <c r="G32"/>
  <c r="F32"/>
  <c r="G24" l="1"/>
  <c r="H24"/>
  <c r="H175" s="1"/>
  <c r="G25"/>
  <c r="H25"/>
  <c r="F25"/>
  <c r="F24"/>
  <c r="F175" s="1"/>
  <c r="G172"/>
  <c r="F172"/>
  <c r="G151"/>
  <c r="F151"/>
  <c r="G141"/>
  <c r="F141"/>
  <c r="G139"/>
  <c r="F139"/>
  <c r="G134"/>
  <c r="F134"/>
  <c r="G133"/>
  <c r="F133"/>
  <c r="G110"/>
  <c r="G108" s="1"/>
  <c r="F110"/>
  <c r="F109"/>
  <c r="F108" s="1"/>
  <c r="F84" s="1"/>
  <c r="G99"/>
  <c r="G98"/>
  <c r="G87"/>
  <c r="G85" s="1"/>
  <c r="G81"/>
  <c r="F81"/>
  <c r="G71"/>
  <c r="F71"/>
  <c r="F68"/>
  <c r="F62" s="1"/>
  <c r="G62"/>
  <c r="G49"/>
  <c r="F49"/>
  <c r="G45"/>
  <c r="G41" s="1"/>
  <c r="F45"/>
  <c r="F41" s="1"/>
  <c r="G26"/>
  <c r="F26"/>
  <c r="F16"/>
  <c r="G12" l="1"/>
  <c r="G175"/>
  <c r="G84"/>
  <c r="F12"/>
  <c r="F11" s="1"/>
  <c r="F176" s="1"/>
  <c r="G11" l="1"/>
  <c r="G176" s="1"/>
  <c r="H81"/>
  <c r="H141"/>
  <c r="H139"/>
  <c r="H134"/>
  <c r="H110"/>
  <c r="H108" s="1"/>
  <c r="H99"/>
  <c r="H87"/>
  <c r="H85" s="1"/>
  <c r="H172"/>
  <c r="H133" l="1"/>
  <c r="H49" l="1"/>
  <c r="H71" l="1"/>
  <c r="H62" l="1"/>
  <c r="H45"/>
  <c r="H41" l="1"/>
  <c r="H151" l="1"/>
  <c r="H98"/>
  <c r="H84" s="1"/>
  <c r="H12"/>
  <c r="H26" l="1"/>
  <c r="H11" l="1"/>
  <c r="H176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Убрать слово асфальтобетонного</t>
        </r>
      </text>
    </comment>
  </commentList>
</comments>
</file>

<file path=xl/sharedStrings.xml><?xml version="1.0" encoding="utf-8"?>
<sst xmlns="http://schemas.openxmlformats.org/spreadsheetml/2006/main" count="290" uniqueCount="163">
  <si>
    <t>Наименование</t>
  </si>
  <si>
    <t>ЦСР</t>
  </si>
  <si>
    <t>ВР</t>
  </si>
  <si>
    <t>тыс. рублей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</si>
  <si>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</si>
  <si>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</si>
  <si>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</si>
  <si>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</si>
  <si>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</si>
  <si>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</si>
  <si>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</si>
  <si>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</si>
  <si>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</si>
  <si>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</si>
  <si>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</si>
  <si>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</si>
  <si>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</si>
  <si>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</si>
  <si>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</si>
  <si>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</si>
  <si>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</si>
  <si>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</si>
  <si>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</si>
  <si>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 xml:space="preserve">                  Глава ЗАТО Шиханы</t>
  </si>
  <si>
    <t xml:space="preserve">           А.К. Гломадин</t>
  </si>
  <si>
    <t>Освежение запасов средств индивидуальной защиты, ГСМ, медицинского имущества и дезинфекционных средств</t>
  </si>
  <si>
    <t>00000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</si>
  <si>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</si>
  <si>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</si>
  <si>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</si>
  <si>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</si>
  <si>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</si>
  <si>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</si>
  <si>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</si>
  <si>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</si>
  <si>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</si>
  <si>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</si>
  <si>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</si>
  <si>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</si>
  <si>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</si>
  <si>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</si>
  <si>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</si>
  <si>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</si>
  <si>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</si>
  <si>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</si>
  <si>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</si>
  <si>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</si>
  <si>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</si>
  <si>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</si>
  <si>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</si>
  <si>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L0200</t>
  </si>
  <si>
    <t>S7200</t>
  </si>
  <si>
    <t>Програм- мная статья</t>
  </si>
  <si>
    <t>направ-ление расходов</t>
  </si>
  <si>
    <t>Текущий ремонт помещений</t>
  </si>
  <si>
    <t>Выявление, техническая паспортизация и принятие в казну бесхозяйных объектов</t>
  </si>
  <si>
    <t>Функционирование МКУ "Редакция газеты Шиханские новости"</t>
  </si>
  <si>
    <t>99130</t>
  </si>
  <si>
    <t>Проект</t>
  </si>
  <si>
    <t>Реализация дополнительных общеразвивающих и предпрофессиональных программ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</si>
  <si>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</si>
  <si>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</si>
  <si>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</si>
  <si>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</si>
  <si>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Замена светильников уличного освещения</t>
  </si>
  <si>
    <t xml:space="preserve">Капитальный ремонт  учреждений культуры города 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</si>
  <si>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</si>
  <si>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</si>
  <si>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7Г000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</si>
  <si>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</si>
  <si>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</si>
  <si>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</si>
  <si>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Городские мероприятия в сфере образования</t>
  </si>
  <si>
    <t>69102</t>
  </si>
  <si>
    <t>2020 год</t>
  </si>
  <si>
    <t>от _________ г. № ________</t>
  </si>
  <si>
    <t xml:space="preserve">Капитальный ремонт учреждений дополнительного образования </t>
  </si>
  <si>
    <t>S2300</t>
  </si>
  <si>
    <t>Обеспечение повышения оплаты труда некоторых категорий работников муниципальных учреждений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</si>
  <si>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</si>
  <si>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Укрепление материально-технической базы общеобразовательной организации</t>
  </si>
  <si>
    <t>69100</t>
  </si>
  <si>
    <t>2021 год</t>
  </si>
  <si>
    <t>Укрепление материально-технической базы  дошкольной образовательной организации</t>
  </si>
  <si>
    <t>Повышение уровня безопасности общеобразовательной организации</t>
  </si>
  <si>
    <t>69101</t>
  </si>
  <si>
    <t>Укрепление материально-технической базы учреждений дополнительного образования</t>
  </si>
  <si>
    <t>Ведомственная целевая программа "Доступная среда ЗАТО Шиханы"</t>
  </si>
  <si>
    <t>Энергосбережение и повышение энергетической эффективности на территории ЗАТО Шиханы</t>
  </si>
  <si>
    <t>Подпрограмма «Развитие системы дошкольного образования в ЗАТО Шиханы»</t>
  </si>
  <si>
    <t>Подпрограмма «Развитие системы общего образования в ЗАТО Шиханы»</t>
  </si>
  <si>
    <t>Подпрограмма «Развитие системы дополнительного образования в ЗАТО Шиханы»</t>
  </si>
  <si>
    <t>Развитие образования в ЗАТО Шиханы</t>
  </si>
  <si>
    <t xml:space="preserve">Ведомственная целевая программа "Профилактика терроризма и экстремизма в ЗАТО Шиханы Саратовской области"
</t>
  </si>
  <si>
    <t>Защита населения и территории ЗАТО Шиханы от чрезвычайных ситуаций природного и техногенного характера</t>
  </si>
  <si>
    <t>Социальная поддержка граждан в ЗАТО Шиханы</t>
  </si>
  <si>
    <t>Развитие культуры и средств массовой информации в ЗАТО Шиханы</t>
  </si>
  <si>
    <t xml:space="preserve">Развитие физической культуры, спорта и молодежной политики в ЗАТО Шиханы </t>
  </si>
  <si>
    <t>Развитие муниципального управления и централизация в ЗАТО Шиханы</t>
  </si>
  <si>
    <t xml:space="preserve">Развитие экономики, поддержка предпринимательства  и управление муниципальным имуществом ЗАТО Шиханы </t>
  </si>
  <si>
    <t>Обеспечение населения доступным жильем и   жилищно-коммунальными услугами, благоустройство территории ЗАТО Шиханы</t>
  </si>
  <si>
    <t>Ведомственная целевая программа "Повышение безопасности дорожного движения в ЗАТО Шиханы"</t>
  </si>
  <si>
    <t>Формирование комфортной городской среды на территории ЗАТО Шиханы</t>
  </si>
  <si>
    <t>Организация конкурса "Мой дом, мой двор"</t>
  </si>
  <si>
    <t>Благоустройство пешеходных дорог, тротуаров, аллей, проездов</t>
  </si>
  <si>
    <t>Благоустройство общественных территорий центральной части города</t>
  </si>
  <si>
    <r>
      <t>Ведомственная целевая программа "Организация отдыха, оздоровления и занятости детей в ЗАТО Шиханы</t>
    </r>
    <r>
      <rPr>
        <sz val="12"/>
        <color theme="1"/>
        <rFont val="Times New Roman"/>
        <family val="1"/>
        <charset val="204"/>
      </rPr>
      <t>"</t>
    </r>
  </si>
  <si>
    <t>Поездки в бассейн и ледовый дворец г. Вольска</t>
  </si>
  <si>
    <t>Обследование технического состояния многоквартирного жилого дома (признание многоквартирного дома аварийным)</t>
  </si>
  <si>
    <t xml:space="preserve">Снос расселенного многоквартирного дома, признанного аварийным 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</si>
  <si>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</si>
  <si>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Условно утверждаемые расходы</t>
  </si>
  <si>
    <t>240</t>
  </si>
  <si>
    <t>320</t>
  </si>
  <si>
    <t>7Г004</t>
  </si>
  <si>
    <t>7Г007</t>
  </si>
  <si>
    <t>7Г008</t>
  </si>
  <si>
    <t>Всероссийский конкурс проектов создание комфортной городской среды среди малых городов</t>
  </si>
  <si>
    <t>Подготовка и проведение экспертизы проектной сметной документации</t>
  </si>
  <si>
    <t>Реализация проектов развития муниципальных образований области, основанных на местных инициативах</t>
  </si>
  <si>
    <t>Ремонт муниципального имущества</t>
  </si>
  <si>
    <t>S2501</t>
  </si>
  <si>
    <t>S2502</t>
  </si>
  <si>
    <t>Обеспечение сохранения достигнутых показателей повышения оплаты труда отдельных категорий работников бюджетной сферы</t>
  </si>
  <si>
    <t>S2500</t>
  </si>
  <si>
    <t>Устройство верхнего слоя покрытия на беговых дорожках стадиона «Салют»</t>
  </si>
  <si>
    <t>7Г0F2</t>
  </si>
  <si>
    <t>Поддержка  муниципальных программ формирования современной городской среды</t>
  </si>
  <si>
    <t>79200</t>
  </si>
  <si>
    <t>Укрепление материально-технической базы учреждений культуры города</t>
  </si>
  <si>
    <t>S2110</t>
  </si>
  <si>
    <t>S2120</t>
  </si>
  <si>
    <t>S2130</t>
  </si>
  <si>
    <t>7Г009</t>
  </si>
  <si>
    <t>Строительный контроль по благоустройству дворовых и общественных территорий</t>
  </si>
  <si>
    <t xml:space="preserve">Проведение открытого фестиваля детского и юношеского творчества «ТАЛАНТиЯ» </t>
  </si>
  <si>
    <t>78600</t>
  </si>
  <si>
    <t>к решению Собрания депутатов города Шиханы</t>
  </si>
  <si>
    <t>Содержание и обеспечение деятельности МКУ «УПРАВЛЕНИЕ ПО ДЕЛАМ ГО И ЧС"</t>
  </si>
  <si>
    <t>Функционирование МКУ «Управление образования, культуры и спорта»</t>
  </si>
  <si>
    <t>Резервный фонд администрации МО города Шиханы</t>
  </si>
  <si>
    <t>Участие творческих коллективов муниципального образования города Шиханы в областных мероприятиях, конкурсах, фестивалях</t>
  </si>
  <si>
    <t>Обеспечение функционирования МКУ «УГХ»</t>
  </si>
  <si>
    <t>Обеспечение льготным проездом в автобусном транспорте автотранспортных предприятий муниципального образования город Шиханы студентов проживающих в муниципальном образовании города Шиханы, обучающиеся в учебных заведениях г. Вольска</t>
  </si>
  <si>
    <t>Обеспечение жилыми помещениями молодых семей, проживающих на территории муниципального образования города Шиханы</t>
  </si>
  <si>
    <t>Благоустройство территории муниципального образования города Шиханы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</si>
  <si>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</si>
  <si>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2022 год</t>
  </si>
  <si>
    <t>Дератизационные мероприятия</t>
  </si>
  <si>
    <t>72300</t>
  </si>
  <si>
    <t>S2301</t>
  </si>
  <si>
    <t>S2302</t>
  </si>
  <si>
    <t>адм</t>
  </si>
  <si>
    <t>уд</t>
  </si>
  <si>
    <t>дс</t>
  </si>
  <si>
    <t>уобр</t>
  </si>
  <si>
    <t>сош</t>
  </si>
  <si>
    <t>дши</t>
  </si>
  <si>
    <t>дюсш</t>
  </si>
  <si>
    <t>дк</t>
  </si>
  <si>
    <t>газета</t>
  </si>
  <si>
    <t xml:space="preserve"> Приложение №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</si>
  <si>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г. Шиханы на 2020 год и на плановый период 2021 и 2022 годов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</si>
</sst>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_р_."/>
  </numFmts>
  <fonts count="19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1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vertical="center"/>
    </xf>
    <xf numFmtId="0" fontId="1" fillId="2" borderId="0" xfId="0" applyFont="1" applyFill="1"/>
    <xf numFmtId="165" fontId="9" fillId="2" borderId="0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164" fontId="9" fillId="2" borderId="0" xfId="0" applyNumberFormat="1" applyFont="1" applyFill="1" applyBorder="1" applyAlignment="1">
      <alignment vertical="center"/>
    </xf>
    <xf numFmtId="165" fontId="9" fillId="2" borderId="1" xfId="0" applyNumberFormat="1" applyFont="1" applyFill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0" fillId="2" borderId="0" xfId="0" applyFill="1" applyBorder="1"/>
    <xf numFmtId="49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164" fontId="6" fillId="2" borderId="0" xfId="0" applyNumberFormat="1" applyFont="1" applyFill="1"/>
    <xf numFmtId="0" fontId="15" fillId="2" borderId="0" xfId="0" applyFont="1" applyFill="1"/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164" fontId="0" fillId="2" borderId="5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49" fontId="11" fillId="2" borderId="2" xfId="0" applyNumberFormat="1" applyFont="1" applyFill="1" applyBorder="1" applyAlignment="1">
      <alignment horizontal="left" vertical="center" wrapText="1"/>
    </xf>
    <xf numFmtId="49" fontId="11" fillId="2" borderId="3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9"/>
  <sheetViews>
    <sheetView tabSelected="1" view="pageBreakPreview" zoomScale="112" zoomScaleSheetLayoutView="112" workbookViewId="0">
      <selection activeCell="H9" sqref="H9:H10"/>
    </sheetView>
  </sheetViews>
  <sheetFormatPr defaultRowHeight="15"/>
  <cols>
    <col min="1" max="1" width="47.28515625" style="18" customWidth="1"/>
    <col min="2" max="2" width="9.28515625" style="18" hidden="1" customWidth="1"/>
    <col min="3" max="3" width="7.85546875" style="18" customWidth="1"/>
    <col min="4" max="4" width="7.5703125" style="18" customWidth="1"/>
    <col min="5" max="5" width="5.28515625" style="18" customWidth="1"/>
    <col min="6" max="6" width="11.140625" style="19" customWidth="1"/>
    <col min="7" max="7" width="11.5703125" style="19" customWidth="1"/>
    <col min="8" max="9" width="12.7109375" style="19" customWidth="1"/>
    <col min="10" max="16384" width="9.140625" style="18"/>
  </cols>
  <sheetData>
    <row r="1" spans="1:9" ht="15.75">
      <c r="A1" s="17" t="s">
        <v>58</v>
      </c>
    </row>
    <row r="2" spans="1:9" ht="15.75">
      <c r="A2" s="20"/>
      <c r="B2" s="20"/>
      <c r="C2" s="20"/>
      <c r="D2" s="20"/>
      <c r="E2" s="20"/>
      <c r="F2" s="79" t="s">
        <v>161</v>
      </c>
      <c r="G2" s="79"/>
      <c r="H2" s="79"/>
      <c r="I2" s="21"/>
    </row>
    <row r="3" spans="1:9" ht="36" customHeight="1">
      <c r="A3" s="22"/>
      <c r="B3" s="22"/>
      <c r="C3" s="22"/>
      <c r="D3" s="22"/>
      <c r="E3" s="22"/>
      <c r="F3" s="80" t="s">
        <v>137</v>
      </c>
      <c r="G3" s="80"/>
      <c r="H3" s="80"/>
      <c r="I3" s="23"/>
    </row>
    <row r="4" spans="1:9" ht="15.75">
      <c r="A4" s="22"/>
      <c r="B4" s="22"/>
      <c r="C4" s="22"/>
      <c r="D4" s="22"/>
      <c r="E4" s="22"/>
      <c r="F4" s="81" t="s">
        <v>75</v>
      </c>
      <c r="G4" s="81"/>
      <c r="H4" s="81"/>
      <c r="I4" s="24"/>
    </row>
    <row r="7" spans="1:9" ht="47.25" customHeight="1">
      <c r="A7" s="84" t="s">
        <v>162</v>
      </c>
      <c r="B7" s="84"/>
      <c r="C7" s="84"/>
      <c r="D7" s="84"/>
      <c r="E7" s="84"/>
      <c r="F7" s="84"/>
      <c r="G7" s="84"/>
      <c r="H7" s="84"/>
      <c r="I7" s="25"/>
    </row>
    <row r="8" spans="1:9">
      <c r="C8" s="86"/>
      <c r="D8" s="86"/>
      <c r="F8" s="26"/>
      <c r="G8" s="85" t="s">
        <v>3</v>
      </c>
      <c r="H8" s="85"/>
      <c r="I8" s="27"/>
    </row>
    <row r="9" spans="1:9">
      <c r="A9" s="87" t="s">
        <v>0</v>
      </c>
      <c r="B9" s="87" t="s">
        <v>1</v>
      </c>
      <c r="C9" s="88" t="s">
        <v>39</v>
      </c>
      <c r="D9" s="88"/>
      <c r="E9" s="87" t="s">
        <v>2</v>
      </c>
      <c r="F9" s="82" t="s">
        <v>74</v>
      </c>
      <c r="G9" s="82" t="s">
        <v>82</v>
      </c>
      <c r="H9" s="82" t="s">
        <v>147</v>
      </c>
      <c r="I9" s="28"/>
    </row>
    <row r="10" spans="1:9" s="30" customFormat="1" ht="48.75">
      <c r="A10" s="87"/>
      <c r="B10" s="87"/>
      <c r="C10" s="29" t="s">
        <v>52</v>
      </c>
      <c r="D10" s="29" t="s">
        <v>53</v>
      </c>
      <c r="E10" s="87"/>
      <c r="F10" s="83"/>
      <c r="G10" s="83"/>
      <c r="H10" s="83"/>
      <c r="I10" s="28"/>
    </row>
    <row r="11" spans="1:9" s="30" customFormat="1" ht="15.75">
      <c r="A11" s="31" t="s">
        <v>4</v>
      </c>
      <c r="B11" s="32"/>
      <c r="C11" s="32"/>
      <c r="D11" s="32"/>
      <c r="E11" s="32"/>
      <c r="F11" s="33">
        <f>F41+F84+F133+F62+F151+F49+F12+F173+F26+F170+F169+F172+F81+F159+F174+F171+F168</f>
        <v>162719.20000000001</v>
      </c>
      <c r="G11" s="33">
        <f>G41+G84+G133+G62+G151+G49+G12+G173+G26+G170+G169+G172+G81+G159+G174+G171+G168</f>
        <v>193755.75</v>
      </c>
      <c r="H11" s="33">
        <f>H41+H84+H133+H62+H151+H49+H12+H173+H26+H170+H169+H172+H81+H159+H174+H171+H168</f>
        <v>202301.95</v>
      </c>
      <c r="I11" s="12"/>
    </row>
    <row r="12" spans="1:9" s="13" customFormat="1" ht="31.5">
      <c r="A12" s="31" t="s">
        <v>98</v>
      </c>
      <c r="B12" s="34">
        <v>7100000</v>
      </c>
      <c r="C12" s="32">
        <v>71000</v>
      </c>
      <c r="D12" s="35" t="s">
        <v>26</v>
      </c>
      <c r="E12" s="32"/>
      <c r="F12" s="33">
        <f>SUM(F13:F25)</f>
        <v>33129.299999999996</v>
      </c>
      <c r="G12" s="33">
        <f>SUM(G13:G25)</f>
        <v>34952.6</v>
      </c>
      <c r="H12" s="33">
        <f>SUM(H13:H25)</f>
        <v>35740.300000000003</v>
      </c>
      <c r="I12" s="12"/>
    </row>
    <row r="13" spans="1:9" s="13" customFormat="1" ht="15.75">
      <c r="A13" s="75" t="s">
        <v>15</v>
      </c>
      <c r="B13" s="34"/>
      <c r="C13" s="3">
        <v>71001</v>
      </c>
      <c r="D13" s="4" t="s">
        <v>33</v>
      </c>
      <c r="E13" s="3">
        <v>120</v>
      </c>
      <c r="F13" s="36">
        <f>900+271.8+1046+315.9+126.5+38.2+75.7+22.9</f>
        <v>2797</v>
      </c>
      <c r="G13" s="36">
        <v>2900.5</v>
      </c>
      <c r="H13" s="36">
        <v>3007.8</v>
      </c>
      <c r="I13" s="37"/>
    </row>
    <row r="14" spans="1:9" ht="15.75">
      <c r="A14" s="76"/>
      <c r="B14" s="2">
        <v>7190220</v>
      </c>
      <c r="C14" s="3">
        <v>71001</v>
      </c>
      <c r="D14" s="4" t="s">
        <v>32</v>
      </c>
      <c r="E14" s="3">
        <v>110</v>
      </c>
      <c r="F14" s="38">
        <f>10478.9-735+67.1</f>
        <v>9811</v>
      </c>
      <c r="G14" s="38">
        <v>9903.7999999999993</v>
      </c>
      <c r="H14" s="38">
        <v>10198.1</v>
      </c>
      <c r="I14" s="39"/>
    </row>
    <row r="15" spans="1:9" ht="15.75">
      <c r="A15" s="76"/>
      <c r="B15" s="2"/>
      <c r="C15" s="3">
        <v>71001</v>
      </c>
      <c r="D15" s="4" t="s">
        <v>32</v>
      </c>
      <c r="E15" s="3">
        <v>120</v>
      </c>
      <c r="F15" s="38">
        <f>8977.9+200.2+60.4+250.3+75.6+89.2+26.9+74.8+22.6</f>
        <v>9777.9</v>
      </c>
      <c r="G15" s="38">
        <v>10139.5</v>
      </c>
      <c r="H15" s="38">
        <v>10514.8</v>
      </c>
      <c r="I15" s="39"/>
    </row>
    <row r="16" spans="1:9" ht="15.75">
      <c r="A16" s="76"/>
      <c r="B16" s="2"/>
      <c r="C16" s="3">
        <v>71001</v>
      </c>
      <c r="D16" s="4" t="s">
        <v>32</v>
      </c>
      <c r="E16" s="3">
        <v>850</v>
      </c>
      <c r="F16" s="38">
        <f>200.6</f>
        <v>200.6</v>
      </c>
      <c r="G16" s="38">
        <v>202.9</v>
      </c>
      <c r="H16" s="38">
        <v>202.9</v>
      </c>
      <c r="I16" s="39"/>
    </row>
    <row r="17" spans="1:10" ht="15.75">
      <c r="A17" s="76"/>
      <c r="B17" s="2">
        <v>7190220</v>
      </c>
      <c r="C17" s="3">
        <v>71001</v>
      </c>
      <c r="D17" s="4" t="s">
        <v>32</v>
      </c>
      <c r="E17" s="3">
        <v>240</v>
      </c>
      <c r="F17" s="38">
        <f>7246.3-231.1-78.2</f>
        <v>6937</v>
      </c>
      <c r="G17" s="38">
        <v>7669.4</v>
      </c>
      <c r="H17" s="38">
        <v>7669.4</v>
      </c>
      <c r="I17" s="39"/>
    </row>
    <row r="18" spans="1:10" ht="15.75">
      <c r="A18" s="77" t="s">
        <v>16</v>
      </c>
      <c r="B18" s="2">
        <v>7197160</v>
      </c>
      <c r="C18" s="3">
        <v>71002</v>
      </c>
      <c r="D18" s="3">
        <v>76500</v>
      </c>
      <c r="E18" s="3">
        <v>120</v>
      </c>
      <c r="F18" s="7">
        <v>294.3</v>
      </c>
      <c r="G18" s="7">
        <v>294.3</v>
      </c>
      <c r="H18" s="7">
        <v>294.3</v>
      </c>
      <c r="I18" s="14"/>
      <c r="J18" s="18" t="s">
        <v>152</v>
      </c>
    </row>
    <row r="19" spans="1:10" ht="15.75">
      <c r="A19" s="78"/>
      <c r="B19" s="2"/>
      <c r="C19" s="3">
        <v>71002</v>
      </c>
      <c r="D19" s="3">
        <v>76500</v>
      </c>
      <c r="E19" s="3">
        <v>850</v>
      </c>
      <c r="F19" s="40">
        <v>0</v>
      </c>
      <c r="G19" s="40">
        <v>0</v>
      </c>
      <c r="H19" s="40">
        <v>0</v>
      </c>
      <c r="I19" s="41"/>
      <c r="J19" s="18" t="s">
        <v>152</v>
      </c>
    </row>
    <row r="20" spans="1:10" ht="15.75">
      <c r="A20" s="78"/>
      <c r="B20" s="2">
        <v>7195118</v>
      </c>
      <c r="C20" s="3">
        <v>71002</v>
      </c>
      <c r="D20" s="3">
        <v>51180</v>
      </c>
      <c r="E20" s="3">
        <v>120</v>
      </c>
      <c r="F20" s="40">
        <v>202.5</v>
      </c>
      <c r="G20" s="40">
        <v>205.6</v>
      </c>
      <c r="H20" s="40">
        <v>216.4</v>
      </c>
      <c r="I20" s="41"/>
      <c r="J20" s="18" t="s">
        <v>152</v>
      </c>
    </row>
    <row r="21" spans="1:10" ht="31.5">
      <c r="A21" s="42" t="s">
        <v>12</v>
      </c>
      <c r="B21" s="2">
        <v>7190340</v>
      </c>
      <c r="C21" s="3">
        <v>71003</v>
      </c>
      <c r="D21" s="4" t="s">
        <v>34</v>
      </c>
      <c r="E21" s="3">
        <v>240</v>
      </c>
      <c r="F21" s="38">
        <v>139.9</v>
      </c>
      <c r="G21" s="38">
        <v>143.4</v>
      </c>
      <c r="H21" s="38">
        <v>143.4</v>
      </c>
      <c r="I21" s="39"/>
      <c r="J21" s="18" t="s">
        <v>153</v>
      </c>
    </row>
    <row r="22" spans="1:10" ht="15.75">
      <c r="A22" s="42" t="s">
        <v>13</v>
      </c>
      <c r="B22" s="2">
        <v>7192001</v>
      </c>
      <c r="C22" s="3">
        <v>71004</v>
      </c>
      <c r="D22" s="4" t="s">
        <v>35</v>
      </c>
      <c r="E22" s="3">
        <v>310</v>
      </c>
      <c r="F22" s="40">
        <v>1160</v>
      </c>
      <c r="G22" s="40">
        <v>1233.0999999999999</v>
      </c>
      <c r="H22" s="40">
        <v>1233.0999999999999</v>
      </c>
      <c r="I22" s="41"/>
      <c r="J22" s="18" t="s">
        <v>152</v>
      </c>
    </row>
    <row r="23" spans="1:10" ht="15.75">
      <c r="A23" s="43" t="s">
        <v>54</v>
      </c>
      <c r="B23" s="2"/>
      <c r="C23" s="3">
        <v>71005</v>
      </c>
      <c r="D23" s="4" t="s">
        <v>32</v>
      </c>
      <c r="E23" s="3">
        <v>240</v>
      </c>
      <c r="F23" s="38">
        <v>0</v>
      </c>
      <c r="G23" s="38">
        <v>451</v>
      </c>
      <c r="H23" s="38">
        <v>451</v>
      </c>
      <c r="I23" s="39"/>
      <c r="J23" s="18" t="s">
        <v>153</v>
      </c>
    </row>
    <row r="24" spans="1:10" ht="29.25" customHeight="1">
      <c r="A24" s="77" t="s">
        <v>78</v>
      </c>
      <c r="B24" s="2"/>
      <c r="C24" s="3">
        <v>71008</v>
      </c>
      <c r="D24" s="44">
        <v>72300</v>
      </c>
      <c r="E24" s="45">
        <v>110</v>
      </c>
      <c r="F24" s="38">
        <f>1576.1+214.9</f>
        <v>1791</v>
      </c>
      <c r="G24" s="38">
        <f t="shared" ref="G24:H24" si="0">1576.1+214.9</f>
        <v>1791</v>
      </c>
      <c r="H24" s="38">
        <f t="shared" si="0"/>
        <v>1791</v>
      </c>
      <c r="I24" s="39"/>
    </row>
    <row r="25" spans="1:10" ht="29.25" customHeight="1">
      <c r="A25" s="78"/>
      <c r="B25" s="2"/>
      <c r="C25" s="3">
        <v>71008</v>
      </c>
      <c r="D25" s="44" t="s">
        <v>77</v>
      </c>
      <c r="E25" s="45">
        <v>110</v>
      </c>
      <c r="F25" s="38">
        <f>15.9+2.2</f>
        <v>18.100000000000001</v>
      </c>
      <c r="G25" s="38">
        <f t="shared" ref="G25:H25" si="1">15.9+2.2</f>
        <v>18.100000000000001</v>
      </c>
      <c r="H25" s="38">
        <f t="shared" si="1"/>
        <v>18.100000000000001</v>
      </c>
      <c r="I25" s="39"/>
    </row>
    <row r="26" spans="1:10" ht="31.5">
      <c r="A26" s="31" t="s">
        <v>95</v>
      </c>
      <c r="B26" s="34">
        <v>7200000</v>
      </c>
      <c r="C26" s="32">
        <v>72000</v>
      </c>
      <c r="D26" s="35" t="s">
        <v>26</v>
      </c>
      <c r="E26" s="32"/>
      <c r="F26" s="33">
        <f>SUM(F27:F40)</f>
        <v>3554.5000000000005</v>
      </c>
      <c r="G26" s="33">
        <f>SUM(G27:G40)</f>
        <v>3683.7000000000007</v>
      </c>
      <c r="H26" s="33">
        <f>SUM(H27:H40)</f>
        <v>3749.9000000000005</v>
      </c>
      <c r="I26" s="12"/>
    </row>
    <row r="27" spans="1:10" ht="15.75">
      <c r="A27" s="93" t="s">
        <v>87</v>
      </c>
      <c r="B27" s="34"/>
      <c r="C27" s="3">
        <v>72001</v>
      </c>
      <c r="D27" s="3">
        <v>99990</v>
      </c>
      <c r="E27" s="3">
        <v>610</v>
      </c>
      <c r="F27" s="36">
        <v>1</v>
      </c>
      <c r="G27" s="36">
        <v>0</v>
      </c>
      <c r="H27" s="36">
        <v>0</v>
      </c>
      <c r="I27" s="37"/>
    </row>
    <row r="28" spans="1:10" ht="15.75">
      <c r="A28" s="94"/>
      <c r="B28" s="34"/>
      <c r="C28" s="3">
        <v>72001</v>
      </c>
      <c r="D28" s="3">
        <v>99990</v>
      </c>
      <c r="E28" s="3">
        <v>240</v>
      </c>
      <c r="F28" s="36">
        <v>16</v>
      </c>
      <c r="G28" s="36">
        <v>16</v>
      </c>
      <c r="H28" s="36">
        <v>16</v>
      </c>
      <c r="I28" s="37"/>
    </row>
    <row r="29" spans="1:10" ht="27.75" customHeight="1">
      <c r="A29" s="77" t="s">
        <v>18</v>
      </c>
      <c r="B29" s="2">
        <v>7297140</v>
      </c>
      <c r="C29" s="3">
        <v>72002</v>
      </c>
      <c r="D29" s="3" t="s">
        <v>31</v>
      </c>
      <c r="E29" s="3">
        <v>120</v>
      </c>
      <c r="F29" s="46">
        <v>294.3</v>
      </c>
      <c r="G29" s="46">
        <v>294.3</v>
      </c>
      <c r="H29" s="46">
        <v>294.3</v>
      </c>
      <c r="I29" s="47"/>
      <c r="J29" s="18" t="s">
        <v>152</v>
      </c>
    </row>
    <row r="30" spans="1:10" ht="27.75" customHeight="1">
      <c r="A30" s="78"/>
      <c r="B30" s="2"/>
      <c r="C30" s="3">
        <v>72002</v>
      </c>
      <c r="D30" s="3" t="s">
        <v>31</v>
      </c>
      <c r="E30" s="3">
        <v>240</v>
      </c>
      <c r="F30" s="46">
        <v>0</v>
      </c>
      <c r="G30" s="46">
        <v>0</v>
      </c>
      <c r="H30" s="46">
        <v>0</v>
      </c>
      <c r="I30" s="47"/>
      <c r="J30" s="18" t="s">
        <v>152</v>
      </c>
    </row>
    <row r="31" spans="1:10" ht="27" customHeight="1">
      <c r="A31" s="78"/>
      <c r="B31" s="2">
        <v>7297310</v>
      </c>
      <c r="C31" s="3">
        <v>72002</v>
      </c>
      <c r="D31" s="3" t="s">
        <v>30</v>
      </c>
      <c r="E31" s="3">
        <v>240</v>
      </c>
      <c r="F31" s="38">
        <v>32.9</v>
      </c>
      <c r="G31" s="38">
        <v>34.1</v>
      </c>
      <c r="H31" s="38">
        <v>35.200000000000003</v>
      </c>
      <c r="I31" s="39"/>
      <c r="J31" s="18" t="s">
        <v>152</v>
      </c>
    </row>
    <row r="32" spans="1:10" ht="25.5" customHeight="1">
      <c r="A32" s="89"/>
      <c r="B32" s="2">
        <v>7297310</v>
      </c>
      <c r="C32" s="3">
        <v>72002</v>
      </c>
      <c r="D32" s="3" t="s">
        <v>30</v>
      </c>
      <c r="E32" s="3">
        <v>310</v>
      </c>
      <c r="F32" s="7">
        <f>1826-F31</f>
        <v>1793.1</v>
      </c>
      <c r="G32" s="7">
        <f>1891.7-G31</f>
        <v>1857.6000000000001</v>
      </c>
      <c r="H32" s="7">
        <f>1957.9-H31</f>
        <v>1922.7</v>
      </c>
      <c r="I32" s="14"/>
      <c r="J32" s="18" t="s">
        <v>152</v>
      </c>
    </row>
    <row r="33" spans="1:10" ht="32.25" customHeight="1">
      <c r="A33" s="77" t="s">
        <v>63</v>
      </c>
      <c r="B33" s="48">
        <v>7297410</v>
      </c>
      <c r="C33" s="3">
        <v>72003</v>
      </c>
      <c r="D33" s="49">
        <v>76600</v>
      </c>
      <c r="E33" s="3">
        <v>120</v>
      </c>
      <c r="F33" s="40">
        <v>294.3</v>
      </c>
      <c r="G33" s="40">
        <v>294.3</v>
      </c>
      <c r="H33" s="40">
        <v>294.3</v>
      </c>
      <c r="I33" s="41"/>
      <c r="J33" s="18" t="s">
        <v>152</v>
      </c>
    </row>
    <row r="34" spans="1:10" ht="33" customHeight="1">
      <c r="A34" s="89"/>
      <c r="B34" s="48">
        <v>7297410</v>
      </c>
      <c r="C34" s="3">
        <v>72003</v>
      </c>
      <c r="D34" s="49">
        <v>76600</v>
      </c>
      <c r="E34" s="3">
        <v>240</v>
      </c>
      <c r="F34" s="46">
        <v>0</v>
      </c>
      <c r="G34" s="46">
        <v>0</v>
      </c>
      <c r="H34" s="46">
        <v>0</v>
      </c>
      <c r="I34" s="47"/>
      <c r="J34" s="18" t="s">
        <v>152</v>
      </c>
    </row>
    <row r="35" spans="1:10" ht="15.75">
      <c r="A35" s="77" t="s">
        <v>19</v>
      </c>
      <c r="B35" s="2">
        <v>7297170</v>
      </c>
      <c r="C35" s="3">
        <v>72004</v>
      </c>
      <c r="D35" s="3">
        <v>76400</v>
      </c>
      <c r="E35" s="3">
        <v>120</v>
      </c>
      <c r="F35" s="7">
        <v>294.3</v>
      </c>
      <c r="G35" s="7">
        <v>294.3</v>
      </c>
      <c r="H35" s="7">
        <v>294.3</v>
      </c>
      <c r="I35" s="14"/>
      <c r="J35" s="18" t="s">
        <v>152</v>
      </c>
    </row>
    <row r="36" spans="1:10" ht="15.75">
      <c r="A36" s="78"/>
      <c r="B36" s="2">
        <v>7297170</v>
      </c>
      <c r="C36" s="3">
        <v>72004</v>
      </c>
      <c r="D36" s="3">
        <v>76400</v>
      </c>
      <c r="E36" s="3">
        <v>240</v>
      </c>
      <c r="F36" s="46">
        <v>0</v>
      </c>
      <c r="G36" s="46">
        <v>0</v>
      </c>
      <c r="H36" s="46">
        <v>0</v>
      </c>
      <c r="I36" s="47"/>
      <c r="J36" s="18" t="s">
        <v>152</v>
      </c>
    </row>
    <row r="37" spans="1:10" ht="18" customHeight="1">
      <c r="A37" s="78"/>
      <c r="B37" s="2">
        <v>7297180</v>
      </c>
      <c r="C37" s="3">
        <v>72004</v>
      </c>
      <c r="D37" s="3" t="s">
        <v>43</v>
      </c>
      <c r="E37" s="3">
        <v>120</v>
      </c>
      <c r="F37" s="7">
        <v>294.3</v>
      </c>
      <c r="G37" s="7">
        <v>294.3</v>
      </c>
      <c r="H37" s="7">
        <v>294.3</v>
      </c>
      <c r="I37" s="14"/>
      <c r="J37" s="18" t="s">
        <v>152</v>
      </c>
    </row>
    <row r="38" spans="1:10" ht="28.5" customHeight="1">
      <c r="A38" s="77" t="s">
        <v>17</v>
      </c>
      <c r="B38" s="2">
        <v>7297120</v>
      </c>
      <c r="C38" s="3">
        <v>72005</v>
      </c>
      <c r="D38" s="3">
        <v>76300</v>
      </c>
      <c r="E38" s="3">
        <v>120</v>
      </c>
      <c r="F38" s="40">
        <v>294.3</v>
      </c>
      <c r="G38" s="40">
        <v>294.3</v>
      </c>
      <c r="H38" s="40">
        <v>294.3</v>
      </c>
      <c r="I38" s="41"/>
      <c r="J38" s="18" t="s">
        <v>152</v>
      </c>
    </row>
    <row r="39" spans="1:10" ht="28.5" customHeight="1">
      <c r="A39" s="89"/>
      <c r="B39" s="2"/>
      <c r="C39" s="3">
        <v>72005</v>
      </c>
      <c r="D39" s="3">
        <v>76300</v>
      </c>
      <c r="E39" s="3">
        <v>240</v>
      </c>
      <c r="F39" s="40">
        <v>0</v>
      </c>
      <c r="G39" s="40">
        <v>0</v>
      </c>
      <c r="H39" s="40">
        <v>0</v>
      </c>
      <c r="I39" s="41"/>
      <c r="J39" s="18" t="s">
        <v>152</v>
      </c>
    </row>
    <row r="40" spans="1:10" ht="110.25" customHeight="1">
      <c r="A40" s="1" t="s">
        <v>143</v>
      </c>
      <c r="B40" s="2"/>
      <c r="C40" s="45">
        <v>72006</v>
      </c>
      <c r="D40" s="50" t="s">
        <v>44</v>
      </c>
      <c r="E40" s="3">
        <v>810</v>
      </c>
      <c r="F40" s="40">
        <v>240</v>
      </c>
      <c r="G40" s="40">
        <v>304.5</v>
      </c>
      <c r="H40" s="40">
        <v>304.5</v>
      </c>
      <c r="I40" s="41"/>
      <c r="J40" s="18" t="s">
        <v>152</v>
      </c>
    </row>
    <row r="41" spans="1:10" ht="54" customHeight="1">
      <c r="A41" s="31" t="s">
        <v>94</v>
      </c>
      <c r="B41" s="34">
        <v>7300000</v>
      </c>
      <c r="C41" s="32">
        <v>73000</v>
      </c>
      <c r="D41" s="35" t="s">
        <v>26</v>
      </c>
      <c r="E41" s="32"/>
      <c r="F41" s="33">
        <f>SUM(F42:F48)</f>
        <v>7781.5999999999995</v>
      </c>
      <c r="G41" s="33">
        <f>SUM(G42:G48)</f>
        <v>8087.2</v>
      </c>
      <c r="H41" s="33">
        <f>SUM(H42:H48)</f>
        <v>8331.9</v>
      </c>
      <c r="I41" s="12"/>
    </row>
    <row r="42" spans="1:10" ht="48.75" customHeight="1">
      <c r="A42" s="51" t="s">
        <v>93</v>
      </c>
      <c r="B42" s="34"/>
      <c r="C42" s="3">
        <v>73002</v>
      </c>
      <c r="D42" s="50" t="s">
        <v>45</v>
      </c>
      <c r="E42" s="52" t="s">
        <v>112</v>
      </c>
      <c r="F42" s="36">
        <v>30</v>
      </c>
      <c r="G42" s="36">
        <v>0</v>
      </c>
      <c r="H42" s="36">
        <v>0</v>
      </c>
      <c r="I42" s="37"/>
    </row>
    <row r="43" spans="1:10" ht="15.75">
      <c r="A43" s="75" t="s">
        <v>138</v>
      </c>
      <c r="B43" s="2">
        <v>7390420</v>
      </c>
      <c r="C43" s="3">
        <v>73005</v>
      </c>
      <c r="D43" s="4" t="s">
        <v>36</v>
      </c>
      <c r="E43" s="3">
        <v>110</v>
      </c>
      <c r="F43" s="38">
        <v>6361.2</v>
      </c>
      <c r="G43" s="38">
        <v>6598.3</v>
      </c>
      <c r="H43" s="38">
        <v>6843</v>
      </c>
      <c r="I43" s="39"/>
    </row>
    <row r="44" spans="1:10" ht="15.75">
      <c r="A44" s="76"/>
      <c r="B44" s="2">
        <v>7390420</v>
      </c>
      <c r="C44" s="3">
        <v>73005</v>
      </c>
      <c r="D44" s="4" t="s">
        <v>36</v>
      </c>
      <c r="E44" s="3">
        <v>240</v>
      </c>
      <c r="F44" s="38">
        <v>942.7</v>
      </c>
      <c r="G44" s="38">
        <v>1041.2</v>
      </c>
      <c r="H44" s="38">
        <v>1041.2</v>
      </c>
      <c r="I44" s="39"/>
    </row>
    <row r="45" spans="1:10" ht="15.75">
      <c r="A45" s="90"/>
      <c r="B45" s="2">
        <v>7390420</v>
      </c>
      <c r="C45" s="3">
        <v>73005</v>
      </c>
      <c r="D45" s="4" t="s">
        <v>36</v>
      </c>
      <c r="E45" s="3">
        <v>850</v>
      </c>
      <c r="F45" s="38">
        <f>4.8+1.7+1</f>
        <v>7.5</v>
      </c>
      <c r="G45" s="38">
        <f>4.8+1.7+1</f>
        <v>7.5</v>
      </c>
      <c r="H45" s="38">
        <f>4.8+1.7+1</f>
        <v>7.5</v>
      </c>
      <c r="I45" s="39"/>
    </row>
    <row r="46" spans="1:10" ht="52.5" customHeight="1">
      <c r="A46" s="53" t="s">
        <v>25</v>
      </c>
      <c r="B46" s="2"/>
      <c r="C46" s="3">
        <v>73006</v>
      </c>
      <c r="D46" s="3">
        <v>99010</v>
      </c>
      <c r="E46" s="3">
        <v>240</v>
      </c>
      <c r="F46" s="38">
        <v>0</v>
      </c>
      <c r="G46" s="38">
        <v>0</v>
      </c>
      <c r="H46" s="38">
        <v>0</v>
      </c>
      <c r="I46" s="39"/>
    </row>
    <row r="47" spans="1:10" ht="24" customHeight="1">
      <c r="A47" s="77" t="s">
        <v>78</v>
      </c>
      <c r="B47" s="2"/>
      <c r="C47" s="3">
        <v>73007</v>
      </c>
      <c r="D47" s="44">
        <v>72300</v>
      </c>
      <c r="E47" s="45">
        <v>110</v>
      </c>
      <c r="F47" s="38">
        <v>435.8</v>
      </c>
      <c r="G47" s="38">
        <v>435.8</v>
      </c>
      <c r="H47" s="38">
        <v>435.8</v>
      </c>
      <c r="I47" s="39"/>
    </row>
    <row r="48" spans="1:10" ht="24" customHeight="1">
      <c r="A48" s="89"/>
      <c r="B48" s="2"/>
      <c r="C48" s="3">
        <v>73007</v>
      </c>
      <c r="D48" s="44" t="s">
        <v>77</v>
      </c>
      <c r="E48" s="45">
        <v>110</v>
      </c>
      <c r="F48" s="38">
        <v>4.4000000000000004</v>
      </c>
      <c r="G48" s="38">
        <v>4.4000000000000004</v>
      </c>
      <c r="H48" s="38">
        <v>4.4000000000000004</v>
      </c>
      <c r="I48" s="39"/>
    </row>
    <row r="49" spans="1:9" s="13" customFormat="1" ht="63">
      <c r="A49" s="31" t="s">
        <v>99</v>
      </c>
      <c r="B49" s="34">
        <v>7400000</v>
      </c>
      <c r="C49" s="32">
        <v>74000</v>
      </c>
      <c r="D49" s="35" t="s">
        <v>26</v>
      </c>
      <c r="E49" s="32"/>
      <c r="F49" s="33">
        <f t="shared" ref="F49:G49" si="2">SUM(F50:F61)</f>
        <v>3821.9</v>
      </c>
      <c r="G49" s="33">
        <f t="shared" si="2"/>
        <v>1465.6</v>
      </c>
      <c r="H49" s="33">
        <f t="shared" ref="H49" si="3">SUM(H50:H61)</f>
        <v>1465.6</v>
      </c>
      <c r="I49" s="12"/>
    </row>
    <row r="50" spans="1:9" ht="38.25" customHeight="1">
      <c r="A50" s="75" t="s">
        <v>60</v>
      </c>
      <c r="B50" s="2">
        <v>7499905</v>
      </c>
      <c r="C50" s="3">
        <v>74002</v>
      </c>
      <c r="D50" s="3">
        <v>99050</v>
      </c>
      <c r="E50" s="3">
        <v>240</v>
      </c>
      <c r="F50" s="38">
        <v>32</v>
      </c>
      <c r="G50" s="38">
        <v>24</v>
      </c>
      <c r="H50" s="38">
        <v>24</v>
      </c>
      <c r="I50" s="39"/>
    </row>
    <row r="51" spans="1:9" ht="43.5" customHeight="1">
      <c r="A51" s="90"/>
      <c r="B51" s="2"/>
      <c r="C51" s="3">
        <v>74002</v>
      </c>
      <c r="D51" s="3">
        <v>99050</v>
      </c>
      <c r="E51" s="3">
        <v>850</v>
      </c>
      <c r="F51" s="38">
        <v>32.200000000000003</v>
      </c>
      <c r="G51" s="38">
        <v>32.200000000000003</v>
      </c>
      <c r="H51" s="38">
        <v>32.200000000000003</v>
      </c>
      <c r="I51" s="39"/>
    </row>
    <row r="52" spans="1:9" ht="31.5">
      <c r="A52" s="16" t="s">
        <v>61</v>
      </c>
      <c r="B52" s="2"/>
      <c r="C52" s="3">
        <v>74003</v>
      </c>
      <c r="D52" s="3">
        <v>99050</v>
      </c>
      <c r="E52" s="3">
        <v>240</v>
      </c>
      <c r="F52" s="38">
        <f>1699.6-67.1-31.7</f>
        <v>1600.8</v>
      </c>
      <c r="G52" s="38">
        <v>0</v>
      </c>
      <c r="H52" s="38">
        <v>0</v>
      </c>
      <c r="I52" s="39"/>
    </row>
    <row r="53" spans="1:9" ht="112.5" customHeight="1">
      <c r="A53" s="54" t="s">
        <v>79</v>
      </c>
      <c r="B53" s="2">
        <v>7499928</v>
      </c>
      <c r="C53" s="3">
        <v>74004</v>
      </c>
      <c r="D53" s="3">
        <v>99280</v>
      </c>
      <c r="E53" s="3">
        <v>240</v>
      </c>
      <c r="F53" s="38">
        <v>845.6</v>
      </c>
      <c r="G53" s="38">
        <v>717.8</v>
      </c>
      <c r="H53" s="38">
        <v>717.8</v>
      </c>
      <c r="I53" s="39"/>
    </row>
    <row r="54" spans="1:9" ht="78.75">
      <c r="A54" s="51" t="s">
        <v>11</v>
      </c>
      <c r="B54" s="2">
        <v>7499908</v>
      </c>
      <c r="C54" s="3">
        <v>74005</v>
      </c>
      <c r="D54" s="3">
        <v>99080</v>
      </c>
      <c r="E54" s="3">
        <v>240</v>
      </c>
      <c r="F54" s="38">
        <v>545.5</v>
      </c>
      <c r="G54" s="38">
        <v>586.6</v>
      </c>
      <c r="H54" s="38">
        <v>586.6</v>
      </c>
      <c r="I54" s="39"/>
    </row>
    <row r="55" spans="1:9" ht="63">
      <c r="A55" s="51" t="s">
        <v>62</v>
      </c>
      <c r="B55" s="2"/>
      <c r="C55" s="3">
        <v>74006</v>
      </c>
      <c r="D55" s="3">
        <v>99090</v>
      </c>
      <c r="E55" s="3">
        <v>240</v>
      </c>
      <c r="F55" s="38">
        <v>180</v>
      </c>
      <c r="G55" s="38">
        <v>0</v>
      </c>
      <c r="H55" s="38">
        <v>0</v>
      </c>
      <c r="I55" s="39"/>
    </row>
    <row r="56" spans="1:9" ht="31.5">
      <c r="A56" s="51" t="s">
        <v>27</v>
      </c>
      <c r="B56" s="2">
        <v>7499910</v>
      </c>
      <c r="C56" s="3">
        <v>74007</v>
      </c>
      <c r="D56" s="3">
        <v>99100</v>
      </c>
      <c r="E56" s="3">
        <v>240</v>
      </c>
      <c r="F56" s="38">
        <v>140</v>
      </c>
      <c r="G56" s="38">
        <v>105</v>
      </c>
      <c r="H56" s="38">
        <v>105</v>
      </c>
      <c r="I56" s="39"/>
    </row>
    <row r="57" spans="1:9" ht="56.25" customHeight="1">
      <c r="A57" s="1" t="s">
        <v>108</v>
      </c>
      <c r="B57" s="2"/>
      <c r="C57" s="3">
        <v>74008</v>
      </c>
      <c r="D57" s="3">
        <v>99090</v>
      </c>
      <c r="E57" s="3">
        <v>240</v>
      </c>
      <c r="F57" s="38">
        <v>212</v>
      </c>
      <c r="G57" s="38">
        <v>0</v>
      </c>
      <c r="H57" s="38">
        <v>0</v>
      </c>
      <c r="I57" s="39"/>
    </row>
    <row r="58" spans="1:9" ht="48" customHeight="1">
      <c r="A58" s="1" t="s">
        <v>55</v>
      </c>
      <c r="B58" s="2"/>
      <c r="C58" s="3">
        <v>74011</v>
      </c>
      <c r="D58" s="3">
        <v>99090</v>
      </c>
      <c r="E58" s="3">
        <v>240</v>
      </c>
      <c r="F58" s="38">
        <v>20</v>
      </c>
      <c r="G58" s="38">
        <v>0</v>
      </c>
      <c r="H58" s="38">
        <v>0</v>
      </c>
      <c r="I58" s="39"/>
    </row>
    <row r="59" spans="1:9" ht="87.75" customHeight="1">
      <c r="A59" s="77" t="s">
        <v>110</v>
      </c>
      <c r="B59" s="2"/>
      <c r="C59" s="3">
        <v>74013</v>
      </c>
      <c r="D59" s="3">
        <v>99100</v>
      </c>
      <c r="E59" s="3">
        <v>240</v>
      </c>
      <c r="F59" s="38">
        <v>114.8</v>
      </c>
      <c r="G59" s="38">
        <v>0</v>
      </c>
      <c r="H59" s="38">
        <v>0</v>
      </c>
      <c r="I59" s="39"/>
    </row>
    <row r="60" spans="1:9" ht="87.75" customHeight="1">
      <c r="A60" s="89"/>
      <c r="B60" s="2"/>
      <c r="C60" s="3">
        <v>74013</v>
      </c>
      <c r="D60" s="3">
        <v>78800</v>
      </c>
      <c r="E60" s="3">
        <v>240</v>
      </c>
      <c r="F60" s="38">
        <v>0</v>
      </c>
      <c r="G60" s="38">
        <v>0</v>
      </c>
      <c r="H60" s="38">
        <v>0</v>
      </c>
      <c r="I60" s="39"/>
    </row>
    <row r="61" spans="1:9" ht="39.75" customHeight="1">
      <c r="A61" s="1" t="s">
        <v>109</v>
      </c>
      <c r="B61" s="2"/>
      <c r="C61" s="3">
        <v>74014</v>
      </c>
      <c r="D61" s="3">
        <v>99090</v>
      </c>
      <c r="E61" s="3">
        <v>240</v>
      </c>
      <c r="F61" s="38">
        <v>99</v>
      </c>
      <c r="G61" s="38">
        <v>0</v>
      </c>
      <c r="H61" s="38">
        <v>0</v>
      </c>
      <c r="I61" s="39"/>
    </row>
    <row r="62" spans="1:9" s="13" customFormat="1" ht="63">
      <c r="A62" s="31" t="s">
        <v>100</v>
      </c>
      <c r="B62" s="34">
        <v>7500000</v>
      </c>
      <c r="C62" s="32">
        <v>75000</v>
      </c>
      <c r="D62" s="35" t="s">
        <v>26</v>
      </c>
      <c r="E62" s="32"/>
      <c r="F62" s="33">
        <f>SUM(F63:F80)</f>
        <v>12368.8</v>
      </c>
      <c r="G62" s="33">
        <f t="shared" ref="G62:H62" si="4">SUM(G63:G80)</f>
        <v>17743.8</v>
      </c>
      <c r="H62" s="33">
        <f t="shared" si="4"/>
        <v>17859.5</v>
      </c>
      <c r="I62" s="12"/>
    </row>
    <row r="63" spans="1:9" ht="31.5" customHeight="1">
      <c r="A63" s="75" t="s">
        <v>101</v>
      </c>
      <c r="B63" s="2">
        <v>7519999</v>
      </c>
      <c r="C63" s="3">
        <v>75001</v>
      </c>
      <c r="D63" s="44" t="s">
        <v>51</v>
      </c>
      <c r="E63" s="3">
        <v>240</v>
      </c>
      <c r="F63" s="38">
        <v>1162</v>
      </c>
      <c r="G63" s="38">
        <v>4086.4</v>
      </c>
      <c r="H63" s="38">
        <v>4086.4</v>
      </c>
      <c r="I63" s="39"/>
    </row>
    <row r="64" spans="1:9" ht="33" customHeight="1">
      <c r="A64" s="76"/>
      <c r="B64" s="2">
        <v>7519999</v>
      </c>
      <c r="C64" s="3">
        <v>75001</v>
      </c>
      <c r="D64" s="44" t="s">
        <v>51</v>
      </c>
      <c r="E64" s="3">
        <v>810</v>
      </c>
      <c r="F64" s="38">
        <v>2086.6</v>
      </c>
      <c r="G64" s="38">
        <v>2420.5</v>
      </c>
      <c r="H64" s="38">
        <v>2465.1</v>
      </c>
      <c r="I64" s="39"/>
    </row>
    <row r="65" spans="1:9" ht="47.25">
      <c r="A65" s="5" t="s">
        <v>144</v>
      </c>
      <c r="B65" s="2"/>
      <c r="C65" s="3">
        <v>75002</v>
      </c>
      <c r="D65" s="3" t="s">
        <v>50</v>
      </c>
      <c r="E65" s="52" t="s">
        <v>113</v>
      </c>
      <c r="F65" s="38">
        <v>15.1</v>
      </c>
      <c r="G65" s="38">
        <v>15</v>
      </c>
      <c r="H65" s="38">
        <v>15</v>
      </c>
      <c r="I65" s="39"/>
    </row>
    <row r="66" spans="1:9" ht="15.75">
      <c r="A66" s="75" t="s">
        <v>145</v>
      </c>
      <c r="B66" s="2"/>
      <c r="C66" s="3">
        <v>75004</v>
      </c>
      <c r="D66" s="3">
        <v>99110</v>
      </c>
      <c r="E66" s="3">
        <v>240</v>
      </c>
      <c r="F66" s="38">
        <v>0</v>
      </c>
      <c r="G66" s="38">
        <v>0</v>
      </c>
      <c r="H66" s="38">
        <v>0</v>
      </c>
      <c r="I66" s="39"/>
    </row>
    <row r="67" spans="1:9" ht="15.75">
      <c r="A67" s="90"/>
      <c r="B67" s="2">
        <v>7599912</v>
      </c>
      <c r="C67" s="3">
        <v>75004</v>
      </c>
      <c r="D67" s="3">
        <v>99110</v>
      </c>
      <c r="E67" s="3">
        <v>810</v>
      </c>
      <c r="F67" s="38">
        <f>2536.5+1000</f>
        <v>3536.5</v>
      </c>
      <c r="G67" s="38">
        <v>5073</v>
      </c>
      <c r="H67" s="38">
        <v>5073</v>
      </c>
      <c r="I67" s="39"/>
    </row>
    <row r="68" spans="1:9" ht="15.75">
      <c r="A68" s="75" t="s">
        <v>142</v>
      </c>
      <c r="B68" s="2">
        <v>7590420</v>
      </c>
      <c r="C68" s="3">
        <v>75005</v>
      </c>
      <c r="D68" s="4" t="s">
        <v>36</v>
      </c>
      <c r="E68" s="3">
        <v>110</v>
      </c>
      <c r="F68" s="38">
        <f>1387.3+419</f>
        <v>1806.3</v>
      </c>
      <c r="G68" s="38">
        <v>1843</v>
      </c>
      <c r="H68" s="38">
        <v>1914.1</v>
      </c>
      <c r="I68" s="39"/>
    </row>
    <row r="69" spans="1:9" ht="15.75">
      <c r="A69" s="76"/>
      <c r="B69" s="2"/>
      <c r="C69" s="3">
        <v>75005</v>
      </c>
      <c r="D69" s="4" t="s">
        <v>36</v>
      </c>
      <c r="E69" s="3">
        <v>240</v>
      </c>
      <c r="F69" s="38">
        <v>0</v>
      </c>
      <c r="G69" s="38">
        <v>0</v>
      </c>
      <c r="H69" s="38">
        <v>0</v>
      </c>
      <c r="I69" s="39"/>
    </row>
    <row r="70" spans="1:9" ht="15.75">
      <c r="A70" s="90"/>
      <c r="B70" s="2">
        <v>7590420</v>
      </c>
      <c r="C70" s="3">
        <v>75005</v>
      </c>
      <c r="D70" s="4" t="s">
        <v>36</v>
      </c>
      <c r="E70" s="3">
        <v>850</v>
      </c>
      <c r="F70" s="38">
        <v>66.400000000000006</v>
      </c>
      <c r="G70" s="38">
        <v>66.400000000000006</v>
      </c>
      <c r="H70" s="38">
        <v>66.400000000000006</v>
      </c>
      <c r="I70" s="39"/>
    </row>
    <row r="71" spans="1:9" ht="15.75">
      <c r="A71" s="75" t="s">
        <v>8</v>
      </c>
      <c r="B71" s="2"/>
      <c r="C71" s="3">
        <v>75006</v>
      </c>
      <c r="D71" s="3">
        <v>99130</v>
      </c>
      <c r="E71" s="3">
        <v>240</v>
      </c>
      <c r="F71" s="38">
        <f>850-120</f>
        <v>730</v>
      </c>
      <c r="G71" s="38">
        <f>1700-120</f>
        <v>1580</v>
      </c>
      <c r="H71" s="38">
        <f>1700-120</f>
        <v>1580</v>
      </c>
      <c r="I71" s="39"/>
    </row>
    <row r="72" spans="1:9" ht="15.75">
      <c r="A72" s="90"/>
      <c r="B72" s="2">
        <v>7599913</v>
      </c>
      <c r="C72" s="3">
        <v>75006</v>
      </c>
      <c r="D72" s="3">
        <v>99130</v>
      </c>
      <c r="E72" s="3">
        <v>810</v>
      </c>
      <c r="F72" s="38">
        <v>120</v>
      </c>
      <c r="G72" s="38">
        <v>120</v>
      </c>
      <c r="H72" s="38">
        <v>120</v>
      </c>
      <c r="I72" s="39"/>
    </row>
    <row r="73" spans="1:9" ht="15.75">
      <c r="A73" s="77" t="s">
        <v>78</v>
      </c>
      <c r="B73" s="2"/>
      <c r="C73" s="3">
        <v>75008</v>
      </c>
      <c r="D73" s="4" t="s">
        <v>149</v>
      </c>
      <c r="E73" s="3">
        <v>110</v>
      </c>
      <c r="F73" s="38">
        <v>75.099999999999994</v>
      </c>
      <c r="G73" s="38">
        <v>75.099999999999994</v>
      </c>
      <c r="H73" s="38">
        <v>75.099999999999994</v>
      </c>
      <c r="I73" s="39"/>
    </row>
    <row r="74" spans="1:9" ht="15.75">
      <c r="A74" s="89"/>
      <c r="B74" s="2"/>
      <c r="C74" s="3">
        <v>75008</v>
      </c>
      <c r="D74" s="4" t="s">
        <v>77</v>
      </c>
      <c r="E74" s="3">
        <v>110</v>
      </c>
      <c r="F74" s="38">
        <v>0.8</v>
      </c>
      <c r="G74" s="38">
        <v>0.8</v>
      </c>
      <c r="H74" s="38">
        <v>0.8</v>
      </c>
      <c r="I74" s="39"/>
    </row>
    <row r="75" spans="1:9" ht="15.75">
      <c r="A75" s="43" t="s">
        <v>103</v>
      </c>
      <c r="B75" s="2"/>
      <c r="C75" s="3">
        <v>75009</v>
      </c>
      <c r="D75" s="3">
        <v>99110</v>
      </c>
      <c r="E75" s="45">
        <v>240</v>
      </c>
      <c r="F75" s="38">
        <v>30</v>
      </c>
      <c r="G75" s="38">
        <v>30</v>
      </c>
      <c r="H75" s="38">
        <v>30</v>
      </c>
      <c r="I75" s="39"/>
    </row>
    <row r="76" spans="1:9" ht="36" customHeight="1">
      <c r="A76" s="77" t="s">
        <v>104</v>
      </c>
      <c r="B76" s="2"/>
      <c r="C76" s="3">
        <v>75011</v>
      </c>
      <c r="D76" s="3">
        <v>99110</v>
      </c>
      <c r="E76" s="3">
        <v>240</v>
      </c>
      <c r="F76" s="38">
        <v>0</v>
      </c>
      <c r="G76" s="38">
        <v>0</v>
      </c>
      <c r="H76" s="38">
        <v>0</v>
      </c>
      <c r="I76" s="39"/>
    </row>
    <row r="77" spans="1:9" ht="36" customHeight="1">
      <c r="A77" s="89"/>
      <c r="B77" s="2"/>
      <c r="C77" s="3">
        <v>75011</v>
      </c>
      <c r="D77" s="3">
        <v>99110</v>
      </c>
      <c r="E77" s="3">
        <v>810</v>
      </c>
      <c r="F77" s="38">
        <v>1200</v>
      </c>
      <c r="G77" s="38">
        <v>2433.6</v>
      </c>
      <c r="H77" s="38">
        <v>2433.6</v>
      </c>
      <c r="I77" s="39"/>
    </row>
    <row r="78" spans="1:9" ht="36" customHeight="1">
      <c r="A78" s="77" t="s">
        <v>105</v>
      </c>
      <c r="B78" s="2"/>
      <c r="C78" s="3">
        <v>75012</v>
      </c>
      <c r="D78" s="3">
        <v>99110</v>
      </c>
      <c r="E78" s="3">
        <v>240</v>
      </c>
      <c r="F78" s="38">
        <v>0</v>
      </c>
      <c r="G78" s="38">
        <v>0</v>
      </c>
      <c r="H78" s="38">
        <v>0</v>
      </c>
      <c r="I78" s="39"/>
    </row>
    <row r="79" spans="1:9" ht="35.25" customHeight="1">
      <c r="A79" s="89"/>
      <c r="B79" s="2"/>
      <c r="C79" s="3">
        <v>75012</v>
      </c>
      <c r="D79" s="3">
        <v>99110</v>
      </c>
      <c r="E79" s="3">
        <v>810</v>
      </c>
      <c r="F79" s="38">
        <v>1500</v>
      </c>
      <c r="G79" s="38">
        <v>0</v>
      </c>
      <c r="H79" s="38">
        <v>0</v>
      </c>
      <c r="I79" s="39"/>
    </row>
    <row r="80" spans="1:9" ht="35.25" customHeight="1">
      <c r="A80" s="55" t="s">
        <v>148</v>
      </c>
      <c r="B80" s="2"/>
      <c r="C80" s="3">
        <v>75014</v>
      </c>
      <c r="D80" s="3">
        <v>99100</v>
      </c>
      <c r="E80" s="3">
        <v>240</v>
      </c>
      <c r="F80" s="38">
        <v>40</v>
      </c>
      <c r="G80" s="38">
        <v>0</v>
      </c>
      <c r="H80" s="38">
        <v>0</v>
      </c>
      <c r="I80" s="39"/>
    </row>
    <row r="81" spans="1:10" ht="47.25">
      <c r="A81" s="56" t="s">
        <v>88</v>
      </c>
      <c r="B81" s="34">
        <v>7700000</v>
      </c>
      <c r="C81" s="32">
        <v>76000</v>
      </c>
      <c r="D81" s="35" t="s">
        <v>26</v>
      </c>
      <c r="E81" s="32"/>
      <c r="F81" s="57">
        <f t="shared" ref="F81:G81" si="5">SUM(F82:F83)</f>
        <v>300</v>
      </c>
      <c r="G81" s="57">
        <f t="shared" si="5"/>
        <v>0</v>
      </c>
      <c r="H81" s="57">
        <f t="shared" ref="H81" si="6">SUM(H82:H83)</f>
        <v>0</v>
      </c>
      <c r="I81" s="58"/>
    </row>
    <row r="82" spans="1:10" ht="15.75">
      <c r="A82" s="75" t="s">
        <v>64</v>
      </c>
      <c r="B82" s="2"/>
      <c r="C82" s="3">
        <v>76001</v>
      </c>
      <c r="D82" s="50" t="s">
        <v>57</v>
      </c>
      <c r="E82" s="3">
        <v>240</v>
      </c>
      <c r="F82" s="38">
        <v>0</v>
      </c>
      <c r="G82" s="38">
        <v>0</v>
      </c>
      <c r="H82" s="38">
        <v>0</v>
      </c>
      <c r="I82" s="39"/>
    </row>
    <row r="83" spans="1:10" ht="15.75">
      <c r="A83" s="90"/>
      <c r="B83" s="2"/>
      <c r="C83" s="3">
        <v>76001</v>
      </c>
      <c r="D83" s="50" t="s">
        <v>57</v>
      </c>
      <c r="E83" s="3">
        <v>810</v>
      </c>
      <c r="F83" s="38">
        <v>300</v>
      </c>
      <c r="G83" s="38">
        <v>0</v>
      </c>
      <c r="H83" s="38">
        <v>0</v>
      </c>
      <c r="I83" s="39"/>
    </row>
    <row r="84" spans="1:10" s="13" customFormat="1" ht="15.75">
      <c r="A84" s="31" t="s">
        <v>92</v>
      </c>
      <c r="B84" s="34">
        <v>7700000</v>
      </c>
      <c r="C84" s="32">
        <v>77000</v>
      </c>
      <c r="D84" s="35" t="s">
        <v>26</v>
      </c>
      <c r="E84" s="32"/>
      <c r="F84" s="33">
        <f>F85+F98+F108+F125+F128+F129+F130+F126+F127+F131+F132</f>
        <v>84134.799999999988</v>
      </c>
      <c r="G84" s="33">
        <f t="shared" ref="G84:H84" si="7">G85+G98+G108+G125+G128+G129+G130+G126+G127+G131+G132</f>
        <v>105299.09999999999</v>
      </c>
      <c r="H84" s="33">
        <f t="shared" si="7"/>
        <v>108471.19999999998</v>
      </c>
      <c r="I84" s="12"/>
    </row>
    <row r="85" spans="1:10" ht="47.25" customHeight="1">
      <c r="A85" s="59" t="s">
        <v>89</v>
      </c>
      <c r="B85" s="60">
        <v>7710000</v>
      </c>
      <c r="C85" s="61">
        <v>77100</v>
      </c>
      <c r="D85" s="62" t="s">
        <v>26</v>
      </c>
      <c r="E85" s="61"/>
      <c r="F85" s="63">
        <f>SUM(F86:F97)</f>
        <v>38091.100000000006</v>
      </c>
      <c r="G85" s="63">
        <f t="shared" ref="G85:H85" si="8">SUM(G86:G97)</f>
        <v>39749.599999999999</v>
      </c>
      <c r="H85" s="63">
        <f t="shared" si="8"/>
        <v>40122.9</v>
      </c>
      <c r="I85" s="64"/>
    </row>
    <row r="86" spans="1:10" ht="31.5">
      <c r="A86" s="43" t="s">
        <v>69</v>
      </c>
      <c r="B86" s="2">
        <v>7717370</v>
      </c>
      <c r="C86" s="49">
        <v>77101</v>
      </c>
      <c r="D86" s="3">
        <v>76700</v>
      </c>
      <c r="E86" s="3">
        <v>610</v>
      </c>
      <c r="F86" s="38">
        <v>21823.200000000001</v>
      </c>
      <c r="G86" s="38">
        <v>21145</v>
      </c>
      <c r="H86" s="38">
        <v>21515.599999999999</v>
      </c>
      <c r="I86" s="39"/>
      <c r="J86" s="18" t="s">
        <v>154</v>
      </c>
    </row>
    <row r="87" spans="1:10" ht="15.75">
      <c r="A87" s="77" t="s">
        <v>22</v>
      </c>
      <c r="B87" s="2">
        <v>7710059</v>
      </c>
      <c r="C87" s="49">
        <v>77102</v>
      </c>
      <c r="D87" s="4" t="s">
        <v>37</v>
      </c>
      <c r="E87" s="3">
        <v>610</v>
      </c>
      <c r="F87" s="38">
        <v>12201.2</v>
      </c>
      <c r="G87" s="38">
        <f>15193.1-1458+490.4</f>
        <v>14225.5</v>
      </c>
      <c r="H87" s="38">
        <f>15193.1-1458+490.4</f>
        <v>14225.5</v>
      </c>
      <c r="I87" s="39"/>
      <c r="J87" s="18" t="s">
        <v>154</v>
      </c>
    </row>
    <row r="88" spans="1:10" ht="15.75">
      <c r="A88" s="78"/>
      <c r="B88" s="2">
        <v>7717390</v>
      </c>
      <c r="C88" s="49">
        <v>77102</v>
      </c>
      <c r="D88" s="3">
        <v>76900</v>
      </c>
      <c r="E88" s="3">
        <v>610</v>
      </c>
      <c r="F88" s="38">
        <v>216.1</v>
      </c>
      <c r="G88" s="38">
        <v>216.1</v>
      </c>
      <c r="H88" s="38">
        <v>216.1</v>
      </c>
      <c r="I88" s="39"/>
      <c r="J88" s="18" t="s">
        <v>154</v>
      </c>
    </row>
    <row r="89" spans="1:10" ht="15.75">
      <c r="A89" s="89"/>
      <c r="B89" s="2">
        <v>7719915</v>
      </c>
      <c r="C89" s="49">
        <v>77102</v>
      </c>
      <c r="D89" s="3">
        <v>99150</v>
      </c>
      <c r="E89" s="3">
        <v>610</v>
      </c>
      <c r="F89" s="38">
        <v>1147.8</v>
      </c>
      <c r="G89" s="38">
        <v>1458</v>
      </c>
      <c r="H89" s="38">
        <v>1458</v>
      </c>
      <c r="I89" s="39"/>
      <c r="J89" s="18" t="s">
        <v>154</v>
      </c>
    </row>
    <row r="90" spans="1:10" ht="48.75" customHeight="1">
      <c r="A90" s="51" t="s">
        <v>5</v>
      </c>
      <c r="B90" s="2">
        <v>7719916</v>
      </c>
      <c r="C90" s="49">
        <v>77104</v>
      </c>
      <c r="D90" s="3">
        <v>99160</v>
      </c>
      <c r="E90" s="3">
        <v>240</v>
      </c>
      <c r="F90" s="7">
        <v>16</v>
      </c>
      <c r="G90" s="7">
        <v>16</v>
      </c>
      <c r="H90" s="7">
        <v>16</v>
      </c>
      <c r="I90" s="14"/>
      <c r="J90" s="18" t="s">
        <v>155</v>
      </c>
    </row>
    <row r="91" spans="1:10" ht="48.75" customHeight="1">
      <c r="A91" s="75" t="s">
        <v>83</v>
      </c>
      <c r="B91" s="2"/>
      <c r="C91" s="49">
        <v>77105</v>
      </c>
      <c r="D91" s="4" t="s">
        <v>81</v>
      </c>
      <c r="E91" s="3">
        <v>610</v>
      </c>
      <c r="F91" s="38">
        <v>0</v>
      </c>
      <c r="G91" s="38">
        <v>0</v>
      </c>
      <c r="H91" s="38">
        <v>0</v>
      </c>
      <c r="I91" s="39"/>
      <c r="J91" s="18" t="s">
        <v>154</v>
      </c>
    </row>
    <row r="92" spans="1:10" ht="48.75" customHeight="1">
      <c r="A92" s="90"/>
      <c r="B92" s="2"/>
      <c r="C92" s="49">
        <v>77105</v>
      </c>
      <c r="D92" s="4" t="s">
        <v>128</v>
      </c>
      <c r="E92" s="3">
        <v>610</v>
      </c>
      <c r="F92" s="38">
        <v>0</v>
      </c>
      <c r="G92" s="38">
        <v>0</v>
      </c>
      <c r="H92" s="38">
        <v>0</v>
      </c>
      <c r="I92" s="39"/>
      <c r="J92" s="18" t="s">
        <v>154</v>
      </c>
    </row>
    <row r="93" spans="1:10" ht="37.5" customHeight="1">
      <c r="A93" s="77" t="s">
        <v>20</v>
      </c>
      <c r="B93" s="48">
        <v>7717200</v>
      </c>
      <c r="C93" s="49">
        <v>77107</v>
      </c>
      <c r="D93" s="49">
        <v>77800</v>
      </c>
      <c r="E93" s="3">
        <v>110</v>
      </c>
      <c r="F93" s="38">
        <v>93.4</v>
      </c>
      <c r="G93" s="38">
        <v>95.6</v>
      </c>
      <c r="H93" s="38">
        <v>98.3</v>
      </c>
      <c r="I93" s="39"/>
      <c r="J93" s="18" t="s">
        <v>155</v>
      </c>
    </row>
    <row r="94" spans="1:10" ht="38.25" customHeight="1">
      <c r="A94" s="78"/>
      <c r="B94" s="48">
        <v>7717200</v>
      </c>
      <c r="C94" s="49">
        <v>77107</v>
      </c>
      <c r="D94" s="49">
        <v>77800</v>
      </c>
      <c r="E94" s="3">
        <v>240</v>
      </c>
      <c r="F94" s="38">
        <v>0</v>
      </c>
      <c r="G94" s="38">
        <v>0</v>
      </c>
      <c r="H94" s="38">
        <v>0</v>
      </c>
      <c r="I94" s="39"/>
      <c r="J94" s="18" t="s">
        <v>155</v>
      </c>
    </row>
    <row r="95" spans="1:10" ht="35.25" customHeight="1">
      <c r="A95" s="89"/>
      <c r="B95" s="2">
        <v>7717350</v>
      </c>
      <c r="C95" s="49">
        <v>77107</v>
      </c>
      <c r="D95" s="3">
        <v>77900</v>
      </c>
      <c r="E95" s="3">
        <v>310</v>
      </c>
      <c r="F95" s="7">
        <v>2299.4</v>
      </c>
      <c r="G95" s="7">
        <v>2299.4</v>
      </c>
      <c r="H95" s="7">
        <v>2299.4</v>
      </c>
      <c r="I95" s="14"/>
      <c r="J95" s="18" t="s">
        <v>155</v>
      </c>
    </row>
    <row r="96" spans="1:10" ht="35.25" customHeight="1">
      <c r="A96" s="77" t="s">
        <v>78</v>
      </c>
      <c r="B96" s="2"/>
      <c r="C96" s="49">
        <v>77108</v>
      </c>
      <c r="D96" s="44">
        <v>72300</v>
      </c>
      <c r="E96" s="45">
        <v>600</v>
      </c>
      <c r="F96" s="7">
        <v>291.10000000000002</v>
      </c>
      <c r="G96" s="7">
        <v>291.10000000000002</v>
      </c>
      <c r="H96" s="7">
        <v>291.10000000000002</v>
      </c>
      <c r="I96" s="14"/>
      <c r="J96" s="18" t="s">
        <v>154</v>
      </c>
    </row>
    <row r="97" spans="1:10" ht="35.25" customHeight="1">
      <c r="A97" s="89"/>
      <c r="B97" s="2"/>
      <c r="C97" s="49">
        <v>77108</v>
      </c>
      <c r="D97" s="44" t="s">
        <v>77</v>
      </c>
      <c r="E97" s="45">
        <v>600</v>
      </c>
      <c r="F97" s="7">
        <v>2.9</v>
      </c>
      <c r="G97" s="7">
        <v>2.9</v>
      </c>
      <c r="H97" s="7">
        <v>2.9</v>
      </c>
      <c r="I97" s="14"/>
      <c r="J97" s="18" t="s">
        <v>154</v>
      </c>
    </row>
    <row r="98" spans="1:10" ht="31.5">
      <c r="A98" s="59" t="s">
        <v>90</v>
      </c>
      <c r="B98" s="60">
        <v>7720000</v>
      </c>
      <c r="C98" s="61">
        <v>77200</v>
      </c>
      <c r="D98" s="62" t="s">
        <v>26</v>
      </c>
      <c r="E98" s="61"/>
      <c r="F98" s="63">
        <f>SUM(F99:F107)</f>
        <v>28607.9</v>
      </c>
      <c r="G98" s="63">
        <f>SUM(G99:G107)</f>
        <v>32517.000000000004</v>
      </c>
      <c r="H98" s="63">
        <f>SUM(H99:H107)</f>
        <v>34955.999999999993</v>
      </c>
      <c r="I98" s="64"/>
    </row>
    <row r="99" spans="1:10" ht="15.75">
      <c r="A99" s="75" t="s">
        <v>70</v>
      </c>
      <c r="B99" s="2">
        <v>7720059</v>
      </c>
      <c r="C99" s="49">
        <v>77201</v>
      </c>
      <c r="D99" s="4" t="s">
        <v>37</v>
      </c>
      <c r="E99" s="3">
        <v>610</v>
      </c>
      <c r="F99" s="38">
        <v>3700.2</v>
      </c>
      <c r="G99" s="38">
        <f>4743.3-815.6</f>
        <v>3927.7000000000003</v>
      </c>
      <c r="H99" s="38">
        <f>4743.3-815.6</f>
        <v>3927.7000000000003</v>
      </c>
      <c r="I99" s="39"/>
      <c r="J99" s="65" t="s">
        <v>156</v>
      </c>
    </row>
    <row r="100" spans="1:10" ht="32.25" customHeight="1">
      <c r="A100" s="90"/>
      <c r="B100" s="2">
        <v>7727340</v>
      </c>
      <c r="C100" s="49">
        <v>77201</v>
      </c>
      <c r="D100" s="3">
        <v>77000</v>
      </c>
      <c r="E100" s="3">
        <v>610</v>
      </c>
      <c r="F100" s="38">
        <v>23861</v>
      </c>
      <c r="G100" s="38">
        <v>27452.2</v>
      </c>
      <c r="H100" s="38">
        <v>29889.4</v>
      </c>
      <c r="I100" s="39"/>
      <c r="J100" s="65" t="s">
        <v>156</v>
      </c>
    </row>
    <row r="101" spans="1:10" ht="15.75">
      <c r="A101" s="77" t="s">
        <v>21</v>
      </c>
      <c r="B101" s="2">
        <v>7727400</v>
      </c>
      <c r="C101" s="49">
        <v>77202</v>
      </c>
      <c r="D101" s="3">
        <v>77200</v>
      </c>
      <c r="E101" s="3">
        <v>610</v>
      </c>
      <c r="F101" s="7">
        <v>570.70000000000005</v>
      </c>
      <c r="G101" s="7">
        <v>570.70000000000005</v>
      </c>
      <c r="H101" s="7">
        <v>570.70000000000005</v>
      </c>
      <c r="I101" s="14"/>
      <c r="J101" s="65" t="s">
        <v>156</v>
      </c>
    </row>
    <row r="102" spans="1:10" ht="15.75">
      <c r="A102" s="78"/>
      <c r="B102" s="2"/>
      <c r="C102" s="49">
        <v>77202</v>
      </c>
      <c r="D102" s="3">
        <v>77270</v>
      </c>
      <c r="E102" s="3">
        <v>610</v>
      </c>
      <c r="F102" s="38">
        <v>246.5</v>
      </c>
      <c r="G102" s="38">
        <v>246.5</v>
      </c>
      <c r="H102" s="38">
        <v>246.5</v>
      </c>
      <c r="I102" s="39"/>
      <c r="J102" s="65" t="s">
        <v>156</v>
      </c>
    </row>
    <row r="103" spans="1:10" ht="15.75">
      <c r="A103" s="78"/>
      <c r="B103" s="48">
        <v>7727330</v>
      </c>
      <c r="C103" s="49">
        <v>77202</v>
      </c>
      <c r="D103" s="49">
        <v>77300</v>
      </c>
      <c r="E103" s="3">
        <v>110</v>
      </c>
      <c r="F103" s="38">
        <v>52.4</v>
      </c>
      <c r="G103" s="38">
        <v>54.2</v>
      </c>
      <c r="H103" s="38">
        <v>56</v>
      </c>
      <c r="I103" s="39"/>
      <c r="J103" s="18" t="s">
        <v>155</v>
      </c>
    </row>
    <row r="104" spans="1:10" ht="15.75">
      <c r="A104" s="89"/>
      <c r="B104" s="48">
        <v>7727330</v>
      </c>
      <c r="C104" s="49">
        <v>77202</v>
      </c>
      <c r="D104" s="49">
        <v>77300</v>
      </c>
      <c r="E104" s="3">
        <v>240</v>
      </c>
      <c r="F104" s="38">
        <v>0</v>
      </c>
      <c r="G104" s="38">
        <v>0</v>
      </c>
      <c r="H104" s="38">
        <v>0</v>
      </c>
      <c r="I104" s="39"/>
      <c r="J104" s="18" t="s">
        <v>155</v>
      </c>
    </row>
    <row r="105" spans="1:10" ht="31.5">
      <c r="A105" s="51" t="s">
        <v>84</v>
      </c>
      <c r="B105" s="2"/>
      <c r="C105" s="49">
        <v>77204</v>
      </c>
      <c r="D105" s="3">
        <v>69100</v>
      </c>
      <c r="E105" s="3">
        <v>610</v>
      </c>
      <c r="F105" s="38">
        <v>0</v>
      </c>
      <c r="G105" s="38">
        <v>0</v>
      </c>
      <c r="H105" s="38">
        <v>0</v>
      </c>
      <c r="I105" s="39"/>
      <c r="J105" s="18" t="s">
        <v>156</v>
      </c>
    </row>
    <row r="106" spans="1:10" ht="31.5">
      <c r="A106" s="51" t="s">
        <v>71</v>
      </c>
      <c r="B106" s="2">
        <v>7729917</v>
      </c>
      <c r="C106" s="49">
        <v>77205</v>
      </c>
      <c r="D106" s="3">
        <v>99170</v>
      </c>
      <c r="E106" s="3">
        <v>240</v>
      </c>
      <c r="F106" s="38">
        <v>177.1</v>
      </c>
      <c r="G106" s="38">
        <v>265.7</v>
      </c>
      <c r="H106" s="38">
        <v>265.7</v>
      </c>
      <c r="I106" s="39"/>
      <c r="J106" s="18" t="s">
        <v>155</v>
      </c>
    </row>
    <row r="107" spans="1:10" ht="31.5">
      <c r="A107" s="51" t="s">
        <v>80</v>
      </c>
      <c r="B107" s="2">
        <v>7729917</v>
      </c>
      <c r="C107" s="49">
        <v>77206</v>
      </c>
      <c r="D107" s="4" t="s">
        <v>81</v>
      </c>
      <c r="E107" s="3">
        <v>610</v>
      </c>
      <c r="F107" s="38">
        <v>0</v>
      </c>
      <c r="G107" s="38">
        <v>0</v>
      </c>
      <c r="H107" s="38">
        <v>0</v>
      </c>
      <c r="I107" s="39"/>
      <c r="J107" s="18" t="s">
        <v>156</v>
      </c>
    </row>
    <row r="108" spans="1:10" ht="47.25">
      <c r="A108" s="59" t="s">
        <v>91</v>
      </c>
      <c r="B108" s="60">
        <v>7730000</v>
      </c>
      <c r="C108" s="61">
        <v>77300</v>
      </c>
      <c r="D108" s="62" t="s">
        <v>26</v>
      </c>
      <c r="E108" s="61"/>
      <c r="F108" s="63">
        <f>SUM(F109:F124)</f>
        <v>15523.2</v>
      </c>
      <c r="G108" s="63">
        <f>SUM(G109:G124)</f>
        <v>31065.399999999998</v>
      </c>
      <c r="H108" s="63">
        <f>SUM(H109:H124)</f>
        <v>31355.899999999998</v>
      </c>
      <c r="I108" s="64"/>
    </row>
    <row r="109" spans="1:10" ht="27" customHeight="1">
      <c r="A109" s="77" t="s">
        <v>59</v>
      </c>
      <c r="B109" s="2">
        <v>7730059</v>
      </c>
      <c r="C109" s="3">
        <v>77301</v>
      </c>
      <c r="D109" s="66" t="s">
        <v>40</v>
      </c>
      <c r="E109" s="3">
        <v>610</v>
      </c>
      <c r="F109" s="40">
        <f>6959.5+126.6</f>
        <v>7086.1</v>
      </c>
      <c r="G109" s="40">
        <v>14757.8</v>
      </c>
      <c r="H109" s="40">
        <v>14757.8</v>
      </c>
      <c r="I109" s="41"/>
      <c r="J109" s="18" t="s">
        <v>157</v>
      </c>
    </row>
    <row r="110" spans="1:10" ht="24" customHeight="1">
      <c r="A110" s="89"/>
      <c r="B110" s="2">
        <v>7730059</v>
      </c>
      <c r="C110" s="3">
        <v>77301</v>
      </c>
      <c r="D110" s="66" t="s">
        <v>41</v>
      </c>
      <c r="E110" s="3">
        <v>610</v>
      </c>
      <c r="F110" s="38">
        <f>7046.5-241.4</f>
        <v>6805.1</v>
      </c>
      <c r="G110" s="38">
        <f>13399-2.7</f>
        <v>13396.3</v>
      </c>
      <c r="H110" s="38">
        <f>13399-2.7</f>
        <v>13396.3</v>
      </c>
      <c r="I110" s="39"/>
      <c r="J110" s="18" t="s">
        <v>158</v>
      </c>
    </row>
    <row r="111" spans="1:10" ht="24" customHeight="1">
      <c r="A111" s="77" t="s">
        <v>86</v>
      </c>
      <c r="B111" s="2"/>
      <c r="C111" s="49">
        <v>77302</v>
      </c>
      <c r="D111" s="66" t="s">
        <v>85</v>
      </c>
      <c r="E111" s="3">
        <v>610</v>
      </c>
      <c r="F111" s="38">
        <v>0</v>
      </c>
      <c r="G111" s="38">
        <v>295</v>
      </c>
      <c r="H111" s="38">
        <v>295</v>
      </c>
      <c r="I111" s="39"/>
      <c r="J111" s="18" t="s">
        <v>157</v>
      </c>
    </row>
    <row r="112" spans="1:10" ht="24" customHeight="1">
      <c r="A112" s="78"/>
      <c r="B112" s="2"/>
      <c r="C112" s="49">
        <v>77302</v>
      </c>
      <c r="D112" s="66" t="s">
        <v>73</v>
      </c>
      <c r="E112" s="3">
        <v>610</v>
      </c>
      <c r="F112" s="38">
        <v>0</v>
      </c>
      <c r="G112" s="38">
        <v>295</v>
      </c>
      <c r="H112" s="38">
        <v>295</v>
      </c>
      <c r="I112" s="39"/>
      <c r="J112" s="18" t="s">
        <v>158</v>
      </c>
    </row>
    <row r="113" spans="1:10" ht="24" customHeight="1">
      <c r="A113" s="89"/>
      <c r="B113" s="2"/>
      <c r="C113" s="49">
        <v>77302</v>
      </c>
      <c r="D113" s="4" t="s">
        <v>128</v>
      </c>
      <c r="E113" s="3">
        <v>610</v>
      </c>
      <c r="F113" s="38">
        <v>0</v>
      </c>
      <c r="G113" s="38">
        <v>0</v>
      </c>
      <c r="H113" s="38">
        <v>0</v>
      </c>
      <c r="I113" s="39"/>
      <c r="J113" s="18" t="s">
        <v>158</v>
      </c>
    </row>
    <row r="114" spans="1:10" ht="38.25" customHeight="1">
      <c r="A114" s="91" t="s">
        <v>76</v>
      </c>
      <c r="B114" s="2"/>
      <c r="C114" s="49">
        <v>77303</v>
      </c>
      <c r="D114" s="66" t="s">
        <v>85</v>
      </c>
      <c r="E114" s="3">
        <v>610</v>
      </c>
      <c r="F114" s="38">
        <v>0</v>
      </c>
      <c r="G114" s="38">
        <v>1000</v>
      </c>
      <c r="H114" s="38">
        <v>1000</v>
      </c>
      <c r="I114" s="39"/>
      <c r="J114" s="18" t="s">
        <v>157</v>
      </c>
    </row>
    <row r="115" spans="1:10" ht="38.25" customHeight="1">
      <c r="A115" s="92"/>
      <c r="B115" s="2"/>
      <c r="C115" s="49">
        <v>77303</v>
      </c>
      <c r="D115" s="66" t="s">
        <v>73</v>
      </c>
      <c r="E115" s="3">
        <v>610</v>
      </c>
      <c r="F115" s="38">
        <v>0</v>
      </c>
      <c r="G115" s="38">
        <v>0</v>
      </c>
      <c r="H115" s="38">
        <v>0</v>
      </c>
      <c r="I115" s="39"/>
      <c r="J115" s="18" t="s">
        <v>158</v>
      </c>
    </row>
    <row r="116" spans="1:10" ht="47.25" customHeight="1">
      <c r="A116" s="91" t="s">
        <v>123</v>
      </c>
      <c r="B116" s="2"/>
      <c r="C116" s="49">
        <v>77304</v>
      </c>
      <c r="D116" s="49">
        <v>72501</v>
      </c>
      <c r="E116" s="3">
        <v>610</v>
      </c>
      <c r="F116" s="38">
        <v>1027.7</v>
      </c>
      <c r="G116" s="38">
        <v>777.7</v>
      </c>
      <c r="H116" s="38">
        <v>1007.7</v>
      </c>
      <c r="I116" s="39"/>
      <c r="J116" s="18" t="s">
        <v>157</v>
      </c>
    </row>
    <row r="117" spans="1:10" ht="47.25" customHeight="1">
      <c r="A117" s="95"/>
      <c r="B117" s="2"/>
      <c r="C117" s="49">
        <v>77304</v>
      </c>
      <c r="D117" s="49">
        <v>72502</v>
      </c>
      <c r="E117" s="3">
        <v>610</v>
      </c>
      <c r="F117" s="38">
        <v>287.8</v>
      </c>
      <c r="G117" s="38">
        <v>230.2</v>
      </c>
      <c r="H117" s="38">
        <v>287.8</v>
      </c>
      <c r="I117" s="39"/>
      <c r="J117" s="18" t="s">
        <v>158</v>
      </c>
    </row>
    <row r="118" spans="1:10" ht="47.25" customHeight="1">
      <c r="A118" s="95"/>
      <c r="B118" s="2"/>
      <c r="C118" s="49">
        <v>77304</v>
      </c>
      <c r="D118" s="49" t="s">
        <v>121</v>
      </c>
      <c r="E118" s="3">
        <v>610</v>
      </c>
      <c r="F118" s="38">
        <v>10.4</v>
      </c>
      <c r="G118" s="38">
        <v>7.9</v>
      </c>
      <c r="H118" s="38">
        <v>10.199999999999999</v>
      </c>
      <c r="I118" s="39"/>
      <c r="J118" s="18" t="s">
        <v>157</v>
      </c>
    </row>
    <row r="119" spans="1:10" ht="15.75">
      <c r="A119" s="92"/>
      <c r="B119" s="2"/>
      <c r="C119" s="49">
        <v>77304</v>
      </c>
      <c r="D119" s="49" t="s">
        <v>122</v>
      </c>
      <c r="E119" s="3">
        <v>610</v>
      </c>
      <c r="F119" s="38">
        <v>2.9</v>
      </c>
      <c r="G119" s="38">
        <v>2.2999999999999998</v>
      </c>
      <c r="H119" s="38">
        <v>2.9</v>
      </c>
      <c r="I119" s="39"/>
      <c r="J119" s="18" t="s">
        <v>158</v>
      </c>
    </row>
    <row r="120" spans="1:10" ht="15.75">
      <c r="A120" s="91" t="s">
        <v>78</v>
      </c>
      <c r="B120" s="2"/>
      <c r="C120" s="49">
        <v>77305</v>
      </c>
      <c r="D120" s="44">
        <v>72301</v>
      </c>
      <c r="E120" s="45">
        <v>600</v>
      </c>
      <c r="F120" s="38">
        <v>150.1</v>
      </c>
      <c r="G120" s="38">
        <v>150.1</v>
      </c>
      <c r="H120" s="38">
        <v>150.1</v>
      </c>
      <c r="I120" s="39"/>
      <c r="J120" s="18" t="s">
        <v>157</v>
      </c>
    </row>
    <row r="121" spans="1:10" ht="15.75">
      <c r="A121" s="95"/>
      <c r="B121" s="2"/>
      <c r="C121" s="49">
        <v>77305</v>
      </c>
      <c r="D121" s="44">
        <v>72302</v>
      </c>
      <c r="E121" s="45">
        <v>600</v>
      </c>
      <c r="F121" s="38">
        <v>150.1</v>
      </c>
      <c r="G121" s="38">
        <v>150.1</v>
      </c>
      <c r="H121" s="38">
        <v>150.1</v>
      </c>
      <c r="I121" s="39"/>
      <c r="J121" s="18" t="s">
        <v>158</v>
      </c>
    </row>
    <row r="122" spans="1:10" ht="15.75">
      <c r="A122" s="95"/>
      <c r="B122" s="2"/>
      <c r="C122" s="49">
        <v>77305</v>
      </c>
      <c r="D122" s="44" t="s">
        <v>150</v>
      </c>
      <c r="E122" s="45">
        <v>600</v>
      </c>
      <c r="F122" s="38">
        <v>1.5</v>
      </c>
      <c r="G122" s="38">
        <v>1.5</v>
      </c>
      <c r="H122" s="38">
        <v>1.5</v>
      </c>
      <c r="I122" s="39"/>
      <c r="J122" s="18" t="s">
        <v>157</v>
      </c>
    </row>
    <row r="123" spans="1:10" ht="15.75">
      <c r="A123" s="92"/>
      <c r="B123" s="2"/>
      <c r="C123" s="49">
        <v>77305</v>
      </c>
      <c r="D123" s="44" t="s">
        <v>151</v>
      </c>
      <c r="E123" s="45">
        <v>600</v>
      </c>
      <c r="F123" s="38">
        <v>1.5</v>
      </c>
      <c r="G123" s="38">
        <v>1.5</v>
      </c>
      <c r="H123" s="38">
        <v>1.5</v>
      </c>
      <c r="I123" s="39"/>
      <c r="J123" s="18" t="s">
        <v>158</v>
      </c>
    </row>
    <row r="124" spans="1:10" ht="63">
      <c r="A124" s="6" t="s">
        <v>141</v>
      </c>
      <c r="B124" s="2"/>
      <c r="C124" s="49">
        <v>77306</v>
      </c>
      <c r="D124" s="3">
        <v>99220</v>
      </c>
      <c r="E124" s="3">
        <v>610</v>
      </c>
      <c r="F124" s="38">
        <v>0</v>
      </c>
      <c r="G124" s="38">
        <v>0</v>
      </c>
      <c r="H124" s="38">
        <v>0</v>
      </c>
      <c r="I124" s="39"/>
      <c r="J124" s="65" t="s">
        <v>157</v>
      </c>
    </row>
    <row r="125" spans="1:10" ht="15.75">
      <c r="A125" s="75" t="s">
        <v>139</v>
      </c>
      <c r="B125" s="2">
        <v>7790420</v>
      </c>
      <c r="C125" s="3">
        <v>77001</v>
      </c>
      <c r="D125" s="4" t="s">
        <v>36</v>
      </c>
      <c r="E125" s="3">
        <v>110</v>
      </c>
      <c r="F125" s="38">
        <f>1523.1+1.2+31.7</f>
        <v>1556</v>
      </c>
      <c r="G125" s="38">
        <v>1622.4</v>
      </c>
      <c r="H125" s="38">
        <v>1691.7</v>
      </c>
      <c r="I125" s="39"/>
      <c r="J125" s="65" t="s">
        <v>155</v>
      </c>
    </row>
    <row r="126" spans="1:10" ht="15.75">
      <c r="A126" s="76"/>
      <c r="B126" s="2">
        <v>7790420</v>
      </c>
      <c r="C126" s="3">
        <v>77001</v>
      </c>
      <c r="D126" s="4" t="s">
        <v>36</v>
      </c>
      <c r="E126" s="3">
        <v>240</v>
      </c>
      <c r="F126" s="38">
        <v>88.7</v>
      </c>
      <c r="G126" s="38">
        <v>76.8</v>
      </c>
      <c r="H126" s="38">
        <v>76.8</v>
      </c>
      <c r="I126" s="39"/>
      <c r="J126" s="65" t="s">
        <v>155</v>
      </c>
    </row>
    <row r="127" spans="1:10" ht="15.75">
      <c r="A127" s="90"/>
      <c r="B127" s="2">
        <v>7790420</v>
      </c>
      <c r="C127" s="3">
        <v>77001</v>
      </c>
      <c r="D127" s="4" t="s">
        <v>36</v>
      </c>
      <c r="E127" s="3">
        <v>850</v>
      </c>
      <c r="F127" s="38">
        <v>3.6</v>
      </c>
      <c r="G127" s="38">
        <v>3.6</v>
      </c>
      <c r="H127" s="38">
        <v>3.6</v>
      </c>
      <c r="I127" s="39"/>
      <c r="J127" s="65" t="s">
        <v>155</v>
      </c>
    </row>
    <row r="128" spans="1:10" ht="47.25" customHeight="1">
      <c r="A128" s="75" t="s">
        <v>28</v>
      </c>
      <c r="B128" s="2">
        <v>7799918</v>
      </c>
      <c r="C128" s="3">
        <v>77002</v>
      </c>
      <c r="D128" s="3">
        <v>99180</v>
      </c>
      <c r="E128" s="3">
        <v>110</v>
      </c>
      <c r="F128" s="38">
        <v>0</v>
      </c>
      <c r="G128" s="38">
        <v>0</v>
      </c>
      <c r="H128" s="38">
        <v>0</v>
      </c>
      <c r="I128" s="39"/>
      <c r="J128" s="65" t="s">
        <v>155</v>
      </c>
    </row>
    <row r="129" spans="1:10" ht="15.75">
      <c r="A129" s="90"/>
      <c r="B129" s="2"/>
      <c r="C129" s="3">
        <v>77002</v>
      </c>
      <c r="D129" s="3">
        <v>99180</v>
      </c>
      <c r="E129" s="3">
        <v>240</v>
      </c>
      <c r="F129" s="38">
        <v>118.4</v>
      </c>
      <c r="G129" s="38">
        <v>118.4</v>
      </c>
      <c r="H129" s="38">
        <v>118.4</v>
      </c>
      <c r="I129" s="39"/>
      <c r="J129" s="65" t="s">
        <v>155</v>
      </c>
    </row>
    <row r="130" spans="1:10" ht="24" customHeight="1">
      <c r="A130" s="51" t="s">
        <v>72</v>
      </c>
      <c r="B130" s="2">
        <v>7799919</v>
      </c>
      <c r="C130" s="3">
        <v>77003</v>
      </c>
      <c r="D130" s="3">
        <v>99190</v>
      </c>
      <c r="E130" s="3">
        <v>240</v>
      </c>
      <c r="F130" s="38">
        <v>74</v>
      </c>
      <c r="G130" s="38">
        <v>74</v>
      </c>
      <c r="H130" s="38">
        <v>74</v>
      </c>
      <c r="I130" s="39"/>
      <c r="J130" s="65" t="s">
        <v>155</v>
      </c>
    </row>
    <row r="131" spans="1:10" ht="15.75">
      <c r="A131" s="77" t="s">
        <v>78</v>
      </c>
      <c r="B131" s="2"/>
      <c r="C131" s="3">
        <v>77005</v>
      </c>
      <c r="D131" s="4" t="s">
        <v>149</v>
      </c>
      <c r="E131" s="3">
        <v>110</v>
      </c>
      <c r="F131" s="38">
        <v>71.2</v>
      </c>
      <c r="G131" s="38">
        <v>71.2</v>
      </c>
      <c r="H131" s="38">
        <v>71.2</v>
      </c>
      <c r="I131" s="39"/>
      <c r="J131" s="18" t="s">
        <v>155</v>
      </c>
    </row>
    <row r="132" spans="1:10" ht="15.75">
      <c r="A132" s="89"/>
      <c r="B132" s="2"/>
      <c r="C132" s="3">
        <v>77005</v>
      </c>
      <c r="D132" s="4" t="s">
        <v>77</v>
      </c>
      <c r="E132" s="3">
        <v>110</v>
      </c>
      <c r="F132" s="38">
        <v>0.7</v>
      </c>
      <c r="G132" s="38">
        <v>0.7</v>
      </c>
      <c r="H132" s="38">
        <v>0.7</v>
      </c>
      <c r="I132" s="39"/>
      <c r="J132" s="18" t="s">
        <v>155</v>
      </c>
    </row>
    <row r="133" spans="1:10" s="13" customFormat="1" ht="31.5">
      <c r="A133" s="31" t="s">
        <v>96</v>
      </c>
      <c r="B133" s="34">
        <v>7800000</v>
      </c>
      <c r="C133" s="32">
        <v>78000</v>
      </c>
      <c r="D133" s="35" t="s">
        <v>26</v>
      </c>
      <c r="E133" s="32"/>
      <c r="F133" s="33">
        <f t="shared" ref="F133:G133" si="9">SUM(F134:F150)</f>
        <v>16123.800000000001</v>
      </c>
      <c r="G133" s="33">
        <f t="shared" si="9"/>
        <v>17609.299999999996</v>
      </c>
      <c r="H133" s="33">
        <f>SUM(H134:H150)</f>
        <v>18290.699999999997</v>
      </c>
      <c r="I133" s="12"/>
    </row>
    <row r="134" spans="1:10" ht="47.25">
      <c r="A134" s="15" t="s">
        <v>6</v>
      </c>
      <c r="B134" s="2">
        <v>7899920</v>
      </c>
      <c r="C134" s="3">
        <v>78001</v>
      </c>
      <c r="D134" s="3">
        <v>99200</v>
      </c>
      <c r="E134" s="3">
        <v>610</v>
      </c>
      <c r="F134" s="38">
        <f>1384.7-5.7</f>
        <v>1379</v>
      </c>
      <c r="G134" s="38">
        <f>1469-18.6</f>
        <v>1450.4</v>
      </c>
      <c r="H134" s="38">
        <f>1469-18.6</f>
        <v>1450.4</v>
      </c>
      <c r="I134" s="39"/>
      <c r="J134" s="65" t="s">
        <v>159</v>
      </c>
    </row>
    <row r="135" spans="1:10" ht="15.75" customHeight="1">
      <c r="A135" s="75" t="s">
        <v>56</v>
      </c>
      <c r="B135" s="2">
        <v>7890059</v>
      </c>
      <c r="C135" s="3">
        <v>78002</v>
      </c>
      <c r="D135" s="4" t="s">
        <v>36</v>
      </c>
      <c r="E135" s="3">
        <v>110</v>
      </c>
      <c r="F135" s="38">
        <v>994.6</v>
      </c>
      <c r="G135" s="38">
        <v>1019.1</v>
      </c>
      <c r="H135" s="38">
        <v>1058.7</v>
      </c>
      <c r="I135" s="39"/>
      <c r="J135" s="65" t="s">
        <v>160</v>
      </c>
    </row>
    <row r="136" spans="1:10" ht="15.75">
      <c r="A136" s="76"/>
      <c r="B136" s="2"/>
      <c r="C136" s="3">
        <v>78002</v>
      </c>
      <c r="D136" s="4" t="s">
        <v>36</v>
      </c>
      <c r="E136" s="3">
        <v>240</v>
      </c>
      <c r="F136" s="38">
        <v>346.8</v>
      </c>
      <c r="G136" s="38">
        <v>396.1</v>
      </c>
      <c r="H136" s="38">
        <v>396.1</v>
      </c>
      <c r="I136" s="39"/>
      <c r="J136" s="65" t="s">
        <v>160</v>
      </c>
    </row>
    <row r="137" spans="1:10" ht="15.75">
      <c r="A137" s="76"/>
      <c r="B137" s="2"/>
      <c r="C137" s="3">
        <v>78002</v>
      </c>
      <c r="D137" s="4" t="s">
        <v>36</v>
      </c>
      <c r="E137" s="3">
        <v>850</v>
      </c>
      <c r="F137" s="38">
        <v>1</v>
      </c>
      <c r="G137" s="38">
        <v>1</v>
      </c>
      <c r="H137" s="38">
        <v>1</v>
      </c>
      <c r="I137" s="39"/>
      <c r="J137" s="65" t="s">
        <v>160</v>
      </c>
    </row>
    <row r="138" spans="1:10" ht="15.75">
      <c r="A138" s="90"/>
      <c r="B138" s="2"/>
      <c r="C138" s="3">
        <v>78002</v>
      </c>
      <c r="D138" s="4" t="s">
        <v>136</v>
      </c>
      <c r="E138" s="3">
        <v>240</v>
      </c>
      <c r="F138" s="38">
        <v>0</v>
      </c>
      <c r="G138" s="38">
        <v>0</v>
      </c>
      <c r="H138" s="38">
        <v>0</v>
      </c>
      <c r="I138" s="39"/>
      <c r="J138" s="65" t="s">
        <v>160</v>
      </c>
    </row>
    <row r="139" spans="1:10" ht="15.75">
      <c r="A139" s="51" t="s">
        <v>7</v>
      </c>
      <c r="B139" s="2">
        <v>7890059</v>
      </c>
      <c r="C139" s="3">
        <v>78003</v>
      </c>
      <c r="D139" s="4" t="s">
        <v>37</v>
      </c>
      <c r="E139" s="3">
        <v>610</v>
      </c>
      <c r="F139" s="38">
        <f>6172.4+143.8</f>
        <v>6316.2</v>
      </c>
      <c r="G139" s="38">
        <f>7293.8+417.9</f>
        <v>7711.7</v>
      </c>
      <c r="H139" s="38">
        <f>7293.8+417.9</f>
        <v>7711.7</v>
      </c>
      <c r="I139" s="39"/>
      <c r="J139" s="65" t="s">
        <v>159</v>
      </c>
    </row>
    <row r="140" spans="1:10" ht="15.75">
      <c r="A140" s="75" t="s">
        <v>42</v>
      </c>
      <c r="B140" s="2">
        <v>7899921</v>
      </c>
      <c r="C140" s="3">
        <v>78004</v>
      </c>
      <c r="D140" s="3">
        <v>99210</v>
      </c>
      <c r="E140" s="3">
        <v>240</v>
      </c>
      <c r="F140" s="38">
        <v>427.4</v>
      </c>
      <c r="G140" s="38">
        <v>854.8</v>
      </c>
      <c r="H140" s="38">
        <v>854.8</v>
      </c>
      <c r="I140" s="39"/>
      <c r="J140" s="65" t="s">
        <v>155</v>
      </c>
    </row>
    <row r="141" spans="1:10" ht="36.75" customHeight="1">
      <c r="A141" s="90"/>
      <c r="B141" s="2">
        <v>7899922</v>
      </c>
      <c r="C141" s="3">
        <v>78004</v>
      </c>
      <c r="D141" s="3">
        <v>99220</v>
      </c>
      <c r="E141" s="3">
        <v>610</v>
      </c>
      <c r="F141" s="38">
        <f>2988.8-137.3</f>
        <v>2851.5</v>
      </c>
      <c r="G141" s="38">
        <f>3188.7-102.9</f>
        <v>3085.7999999999997</v>
      </c>
      <c r="H141" s="38">
        <f>3188.7-102.9</f>
        <v>3085.7999999999997</v>
      </c>
      <c r="I141" s="39"/>
      <c r="J141" s="65" t="s">
        <v>159</v>
      </c>
    </row>
    <row r="142" spans="1:10" ht="31.5">
      <c r="A142" s="51" t="s">
        <v>65</v>
      </c>
      <c r="B142" s="2"/>
      <c r="C142" s="3">
        <v>78005</v>
      </c>
      <c r="D142" s="3">
        <v>69100</v>
      </c>
      <c r="E142" s="3">
        <v>610</v>
      </c>
      <c r="F142" s="38">
        <v>0</v>
      </c>
      <c r="G142" s="38">
        <v>0</v>
      </c>
      <c r="H142" s="38">
        <v>0</v>
      </c>
      <c r="I142" s="39"/>
      <c r="J142" s="65" t="s">
        <v>159</v>
      </c>
    </row>
    <row r="143" spans="1:10" ht="33" customHeight="1">
      <c r="A143" s="75" t="s">
        <v>129</v>
      </c>
      <c r="B143" s="2"/>
      <c r="C143" s="3">
        <v>78006</v>
      </c>
      <c r="D143" s="3">
        <v>69100</v>
      </c>
      <c r="E143" s="3">
        <v>610</v>
      </c>
      <c r="F143" s="38">
        <v>0</v>
      </c>
      <c r="G143" s="38">
        <v>0</v>
      </c>
      <c r="H143" s="38">
        <v>0</v>
      </c>
      <c r="I143" s="39"/>
      <c r="J143" s="65" t="s">
        <v>159</v>
      </c>
    </row>
    <row r="144" spans="1:10" ht="33" customHeight="1">
      <c r="A144" s="90"/>
      <c r="B144" s="2"/>
      <c r="C144" s="3">
        <v>78006</v>
      </c>
      <c r="D144" s="3">
        <v>79200</v>
      </c>
      <c r="E144" s="3">
        <v>610</v>
      </c>
      <c r="F144" s="38">
        <v>0</v>
      </c>
      <c r="G144" s="38">
        <v>0</v>
      </c>
      <c r="H144" s="38">
        <v>0</v>
      </c>
      <c r="I144" s="39"/>
      <c r="J144" s="65" t="s">
        <v>159</v>
      </c>
    </row>
    <row r="145" spans="1:10" ht="36" customHeight="1">
      <c r="A145" s="91" t="s">
        <v>123</v>
      </c>
      <c r="B145" s="2"/>
      <c r="C145" s="45">
        <v>78008</v>
      </c>
      <c r="D145" s="49">
        <v>72500</v>
      </c>
      <c r="E145" s="3">
        <v>610</v>
      </c>
      <c r="F145" s="38">
        <v>3577.1</v>
      </c>
      <c r="G145" s="38">
        <v>2867.3</v>
      </c>
      <c r="H145" s="38">
        <v>3502.7</v>
      </c>
      <c r="I145" s="39"/>
      <c r="J145" s="65" t="s">
        <v>159</v>
      </c>
    </row>
    <row r="146" spans="1:10" ht="28.5" customHeight="1">
      <c r="A146" s="92"/>
      <c r="B146" s="2"/>
      <c r="C146" s="45">
        <v>78008</v>
      </c>
      <c r="D146" s="49" t="s">
        <v>124</v>
      </c>
      <c r="E146" s="3">
        <v>610</v>
      </c>
      <c r="F146" s="38">
        <v>36.1</v>
      </c>
      <c r="G146" s="38">
        <v>29</v>
      </c>
      <c r="H146" s="38">
        <v>35.4</v>
      </c>
      <c r="I146" s="39"/>
      <c r="J146" s="65" t="s">
        <v>159</v>
      </c>
    </row>
    <row r="147" spans="1:10" ht="15.75">
      <c r="A147" s="77" t="s">
        <v>78</v>
      </c>
      <c r="B147" s="2"/>
      <c r="C147" s="3">
        <v>78009</v>
      </c>
      <c r="D147" s="4" t="s">
        <v>149</v>
      </c>
      <c r="E147" s="3">
        <v>110</v>
      </c>
      <c r="F147" s="38">
        <v>55.5</v>
      </c>
      <c r="G147" s="38">
        <v>55.5</v>
      </c>
      <c r="H147" s="38">
        <v>55.5</v>
      </c>
      <c r="I147" s="39"/>
      <c r="J147" s="18" t="s">
        <v>160</v>
      </c>
    </row>
    <row r="148" spans="1:10" ht="15.75">
      <c r="A148" s="89"/>
      <c r="B148" s="2"/>
      <c r="C148" s="3">
        <v>78009</v>
      </c>
      <c r="D148" s="4" t="s">
        <v>77</v>
      </c>
      <c r="E148" s="3">
        <v>110</v>
      </c>
      <c r="F148" s="38">
        <v>0.6</v>
      </c>
      <c r="G148" s="38">
        <v>0.6</v>
      </c>
      <c r="H148" s="38">
        <v>0.6</v>
      </c>
      <c r="I148" s="39"/>
      <c r="J148" s="65" t="s">
        <v>160</v>
      </c>
    </row>
    <row r="149" spans="1:10" ht="63" customHeight="1">
      <c r="A149" s="6" t="s">
        <v>141</v>
      </c>
      <c r="B149" s="2"/>
      <c r="C149" s="45">
        <v>78010</v>
      </c>
      <c r="D149" s="3">
        <v>99220</v>
      </c>
      <c r="E149" s="3">
        <v>610</v>
      </c>
      <c r="F149" s="38">
        <v>138</v>
      </c>
      <c r="G149" s="38">
        <v>138</v>
      </c>
      <c r="H149" s="38">
        <v>138</v>
      </c>
      <c r="I149" s="39"/>
      <c r="J149" s="65" t="s">
        <v>159</v>
      </c>
    </row>
    <row r="150" spans="1:10" ht="31.5">
      <c r="A150" s="6" t="s">
        <v>135</v>
      </c>
      <c r="B150" s="2"/>
      <c r="C150" s="45">
        <v>78011</v>
      </c>
      <c r="D150" s="3">
        <v>99220</v>
      </c>
      <c r="E150" s="3">
        <v>240</v>
      </c>
      <c r="F150" s="38">
        <v>0</v>
      </c>
      <c r="G150" s="38">
        <v>0</v>
      </c>
      <c r="H150" s="38">
        <v>0</v>
      </c>
      <c r="I150" s="39"/>
      <c r="J150" s="65" t="s">
        <v>159</v>
      </c>
    </row>
    <row r="151" spans="1:10" s="13" customFormat="1" ht="31.5">
      <c r="A151" s="31" t="s">
        <v>97</v>
      </c>
      <c r="B151" s="34">
        <v>7900000</v>
      </c>
      <c r="C151" s="32">
        <v>79000</v>
      </c>
      <c r="D151" s="35" t="s">
        <v>26</v>
      </c>
      <c r="E151" s="32"/>
      <c r="F151" s="33">
        <f>SUM(F152:F158)</f>
        <v>812.09999999999991</v>
      </c>
      <c r="G151" s="33">
        <f>SUM(G152:G158)</f>
        <v>1025.25</v>
      </c>
      <c r="H151" s="33">
        <f>SUM(H152:H158)</f>
        <v>1025.25</v>
      </c>
      <c r="I151" s="12"/>
    </row>
    <row r="152" spans="1:10" ht="47.25">
      <c r="A152" s="51" t="s">
        <v>106</v>
      </c>
      <c r="B152" s="2">
        <v>7919999</v>
      </c>
      <c r="C152" s="3">
        <v>79001</v>
      </c>
      <c r="D152" s="3">
        <v>99990</v>
      </c>
      <c r="E152" s="3">
        <v>610</v>
      </c>
      <c r="F152" s="38">
        <v>320.5</v>
      </c>
      <c r="G152" s="38">
        <v>323.10000000000002</v>
      </c>
      <c r="H152" s="38">
        <v>323.10000000000002</v>
      </c>
      <c r="I152" s="39"/>
    </row>
    <row r="153" spans="1:10" ht="31.5" customHeight="1">
      <c r="A153" s="53" t="s">
        <v>10</v>
      </c>
      <c r="B153" s="2">
        <v>7999926</v>
      </c>
      <c r="C153" s="3">
        <v>79002</v>
      </c>
      <c r="D153" s="3">
        <v>99260</v>
      </c>
      <c r="E153" s="3">
        <v>240</v>
      </c>
      <c r="F153" s="38">
        <v>78.5</v>
      </c>
      <c r="G153" s="38">
        <v>117.75</v>
      </c>
      <c r="H153" s="38">
        <v>117.75</v>
      </c>
      <c r="I153" s="39"/>
    </row>
    <row r="154" spans="1:10" ht="46.5" customHeight="1">
      <c r="A154" s="6" t="s">
        <v>125</v>
      </c>
      <c r="B154" s="2"/>
      <c r="C154" s="3">
        <v>79003</v>
      </c>
      <c r="D154" s="3">
        <v>99310</v>
      </c>
      <c r="E154" s="3">
        <v>610</v>
      </c>
      <c r="F154" s="38">
        <v>0</v>
      </c>
      <c r="G154" s="38">
        <v>0</v>
      </c>
      <c r="H154" s="38">
        <v>0</v>
      </c>
      <c r="I154" s="39"/>
    </row>
    <row r="155" spans="1:10" ht="63">
      <c r="A155" s="53" t="s">
        <v>66</v>
      </c>
      <c r="B155" s="2"/>
      <c r="C155" s="3">
        <v>79004</v>
      </c>
      <c r="D155" s="3">
        <v>99310</v>
      </c>
      <c r="E155" s="3">
        <v>610</v>
      </c>
      <c r="F155" s="38">
        <v>171.3</v>
      </c>
      <c r="G155" s="38">
        <v>342.6</v>
      </c>
      <c r="H155" s="38">
        <v>342.6</v>
      </c>
      <c r="I155" s="39"/>
      <c r="J155" s="18" t="s">
        <v>158</v>
      </c>
    </row>
    <row r="156" spans="1:10" ht="15.75">
      <c r="A156" s="43" t="s">
        <v>67</v>
      </c>
      <c r="B156" s="2"/>
      <c r="C156" s="3">
        <v>79005</v>
      </c>
      <c r="D156" s="3">
        <v>99310</v>
      </c>
      <c r="E156" s="3">
        <v>240</v>
      </c>
      <c r="F156" s="38">
        <v>110</v>
      </c>
      <c r="G156" s="38">
        <v>110</v>
      </c>
      <c r="H156" s="38">
        <v>110</v>
      </c>
      <c r="I156" s="39"/>
    </row>
    <row r="157" spans="1:10" ht="31.5">
      <c r="A157" s="43" t="s">
        <v>107</v>
      </c>
      <c r="B157" s="2"/>
      <c r="C157" s="3">
        <v>79008</v>
      </c>
      <c r="D157" s="3">
        <v>99310</v>
      </c>
      <c r="E157" s="3">
        <v>240</v>
      </c>
      <c r="F157" s="38">
        <v>131.80000000000001</v>
      </c>
      <c r="G157" s="38">
        <v>131.80000000000001</v>
      </c>
      <c r="H157" s="38">
        <v>131.80000000000001</v>
      </c>
      <c r="I157" s="39"/>
    </row>
    <row r="158" spans="1:10" ht="34.5" customHeight="1">
      <c r="A158" s="1" t="s">
        <v>9</v>
      </c>
      <c r="B158" s="2"/>
      <c r="C158" s="3">
        <v>79012</v>
      </c>
      <c r="D158" s="3">
        <v>99230</v>
      </c>
      <c r="E158" s="3">
        <v>410</v>
      </c>
      <c r="F158" s="38">
        <v>0</v>
      </c>
      <c r="G158" s="38">
        <v>0</v>
      </c>
      <c r="H158" s="38">
        <v>0</v>
      </c>
      <c r="I158" s="39"/>
    </row>
    <row r="159" spans="1:10" ht="31.5">
      <c r="A159" s="31" t="s">
        <v>102</v>
      </c>
      <c r="B159" s="34">
        <v>7900000</v>
      </c>
      <c r="C159" s="32" t="s">
        <v>68</v>
      </c>
      <c r="D159" s="35" t="s">
        <v>26</v>
      </c>
      <c r="E159" s="32"/>
      <c r="F159" s="33">
        <f>SUM(F160:F167)</f>
        <v>453</v>
      </c>
      <c r="G159" s="33">
        <f t="shared" ref="G159:H159" si="10">SUM(G160:G167)</f>
        <v>473</v>
      </c>
      <c r="H159" s="33">
        <f t="shared" si="10"/>
        <v>473</v>
      </c>
      <c r="I159" s="12"/>
    </row>
    <row r="160" spans="1:10" ht="47.25">
      <c r="A160" s="6" t="s">
        <v>117</v>
      </c>
      <c r="B160" s="67"/>
      <c r="C160" s="3" t="s">
        <v>114</v>
      </c>
      <c r="D160" s="49">
        <v>99110</v>
      </c>
      <c r="E160" s="3">
        <v>240</v>
      </c>
      <c r="F160" s="38">
        <v>70</v>
      </c>
      <c r="G160" s="38">
        <v>70</v>
      </c>
      <c r="H160" s="38">
        <v>70</v>
      </c>
      <c r="I160" s="39"/>
    </row>
    <row r="161" spans="1:9" ht="31.5">
      <c r="A161" s="6" t="s">
        <v>118</v>
      </c>
      <c r="B161" s="67"/>
      <c r="C161" s="3" t="s">
        <v>115</v>
      </c>
      <c r="D161" s="49">
        <v>99110</v>
      </c>
      <c r="E161" s="3">
        <v>240</v>
      </c>
      <c r="F161" s="38">
        <v>70</v>
      </c>
      <c r="G161" s="38">
        <v>70</v>
      </c>
      <c r="H161" s="38">
        <v>70</v>
      </c>
      <c r="I161" s="39"/>
    </row>
    <row r="162" spans="1:9" ht="47.25" customHeight="1">
      <c r="A162" s="77" t="s">
        <v>119</v>
      </c>
      <c r="B162" s="67"/>
      <c r="C162" s="3" t="s">
        <v>116</v>
      </c>
      <c r="D162" s="49">
        <v>72100</v>
      </c>
      <c r="E162" s="3">
        <v>240</v>
      </c>
      <c r="F162" s="38">
        <v>0</v>
      </c>
      <c r="G162" s="38">
        <v>0</v>
      </c>
      <c r="H162" s="38">
        <v>0</v>
      </c>
      <c r="I162" s="39"/>
    </row>
    <row r="163" spans="1:9" ht="47.25" customHeight="1">
      <c r="A163" s="78"/>
      <c r="B163" s="67"/>
      <c r="C163" s="3" t="s">
        <v>116</v>
      </c>
      <c r="D163" s="49" t="s">
        <v>130</v>
      </c>
      <c r="E163" s="3">
        <v>240</v>
      </c>
      <c r="F163" s="38">
        <v>180</v>
      </c>
      <c r="G163" s="38">
        <v>200</v>
      </c>
      <c r="H163" s="38">
        <v>200</v>
      </c>
      <c r="I163" s="39"/>
    </row>
    <row r="164" spans="1:9" ht="15.75">
      <c r="A164" s="78"/>
      <c r="B164" s="67"/>
      <c r="C164" s="3" t="s">
        <v>116</v>
      </c>
      <c r="D164" s="49" t="s">
        <v>131</v>
      </c>
      <c r="E164" s="3">
        <v>240</v>
      </c>
      <c r="F164" s="38">
        <v>0</v>
      </c>
      <c r="G164" s="38">
        <v>0</v>
      </c>
      <c r="H164" s="38">
        <v>0</v>
      </c>
      <c r="I164" s="39"/>
    </row>
    <row r="165" spans="1:9" ht="15.75">
      <c r="A165" s="89"/>
      <c r="B165" s="67"/>
      <c r="C165" s="3" t="s">
        <v>116</v>
      </c>
      <c r="D165" s="49" t="s">
        <v>132</v>
      </c>
      <c r="E165" s="3">
        <v>240</v>
      </c>
      <c r="F165" s="38">
        <v>0</v>
      </c>
      <c r="G165" s="38">
        <v>0</v>
      </c>
      <c r="H165" s="38">
        <v>0</v>
      </c>
      <c r="I165" s="39"/>
    </row>
    <row r="166" spans="1:9" ht="31.5">
      <c r="A166" s="6" t="s">
        <v>134</v>
      </c>
      <c r="B166" s="67"/>
      <c r="C166" s="3" t="s">
        <v>133</v>
      </c>
      <c r="D166" s="49">
        <v>99110</v>
      </c>
      <c r="E166" s="3">
        <v>240</v>
      </c>
      <c r="F166" s="38">
        <v>100</v>
      </c>
      <c r="G166" s="38">
        <v>100</v>
      </c>
      <c r="H166" s="38">
        <v>100</v>
      </c>
      <c r="I166" s="39"/>
    </row>
    <row r="167" spans="1:9" ht="31.5">
      <c r="A167" s="6" t="s">
        <v>127</v>
      </c>
      <c r="B167" s="67"/>
      <c r="C167" s="3" t="s">
        <v>126</v>
      </c>
      <c r="D167" s="49">
        <v>55550</v>
      </c>
      <c r="E167" s="3">
        <v>240</v>
      </c>
      <c r="F167" s="38">
        <v>33</v>
      </c>
      <c r="G167" s="38">
        <v>33</v>
      </c>
      <c r="H167" s="38">
        <v>33</v>
      </c>
      <c r="I167" s="39"/>
    </row>
    <row r="168" spans="1:9" ht="78.75">
      <c r="A168" s="68" t="s">
        <v>146</v>
      </c>
      <c r="B168" s="34"/>
      <c r="C168" s="69">
        <v>99300</v>
      </c>
      <c r="D168" s="70">
        <v>51200</v>
      </c>
      <c r="E168" s="69">
        <v>240</v>
      </c>
      <c r="F168" s="57">
        <v>0</v>
      </c>
      <c r="G168" s="57">
        <v>0</v>
      </c>
      <c r="H168" s="57">
        <v>0</v>
      </c>
      <c r="I168" s="58"/>
    </row>
    <row r="169" spans="1:9" s="13" customFormat="1" ht="31.5">
      <c r="A169" s="71" t="s">
        <v>48</v>
      </c>
      <c r="B169" s="34">
        <v>9940880</v>
      </c>
      <c r="C169" s="32">
        <v>99300</v>
      </c>
      <c r="D169" s="35" t="s">
        <v>46</v>
      </c>
      <c r="E169" s="32">
        <v>240</v>
      </c>
      <c r="F169" s="33">
        <v>48.7</v>
      </c>
      <c r="G169" s="33">
        <v>48.7</v>
      </c>
      <c r="H169" s="33">
        <v>48.7</v>
      </c>
      <c r="I169" s="12"/>
    </row>
    <row r="170" spans="1:9" s="13" customFormat="1" ht="94.5">
      <c r="A170" s="31" t="s">
        <v>49</v>
      </c>
      <c r="B170" s="34">
        <v>9940880</v>
      </c>
      <c r="C170" s="32">
        <v>99300</v>
      </c>
      <c r="D170" s="35" t="s">
        <v>47</v>
      </c>
      <c r="E170" s="32">
        <v>240</v>
      </c>
      <c r="F170" s="33">
        <v>1.4</v>
      </c>
      <c r="G170" s="33">
        <v>1.4</v>
      </c>
      <c r="H170" s="33">
        <v>1.4</v>
      </c>
      <c r="I170" s="12"/>
    </row>
    <row r="171" spans="1:9" s="13" customFormat="1" ht="15.75">
      <c r="A171" s="31" t="s">
        <v>120</v>
      </c>
      <c r="B171" s="34"/>
      <c r="C171" s="32">
        <v>99300</v>
      </c>
      <c r="D171" s="32">
        <v>99050</v>
      </c>
      <c r="E171" s="32">
        <v>240</v>
      </c>
      <c r="F171" s="33">
        <v>96.2</v>
      </c>
      <c r="G171" s="33">
        <v>0</v>
      </c>
      <c r="H171" s="33">
        <v>0</v>
      </c>
      <c r="I171" s="12"/>
    </row>
    <row r="172" spans="1:9" s="13" customFormat="1" ht="31.5">
      <c r="A172" s="31" t="s">
        <v>140</v>
      </c>
      <c r="B172" s="34">
        <v>9940880</v>
      </c>
      <c r="C172" s="32">
        <v>99400</v>
      </c>
      <c r="D172" s="35" t="s">
        <v>38</v>
      </c>
      <c r="E172" s="32">
        <v>870</v>
      </c>
      <c r="F172" s="33">
        <f>86+0.1</f>
        <v>86.1</v>
      </c>
      <c r="G172" s="33">
        <f>50+5</f>
        <v>55</v>
      </c>
      <c r="H172" s="33">
        <f>50+5</f>
        <v>55</v>
      </c>
      <c r="I172" s="12"/>
    </row>
    <row r="173" spans="1:9" s="13" customFormat="1" ht="15.75">
      <c r="A173" s="31" t="s">
        <v>14</v>
      </c>
      <c r="B173" s="34">
        <v>9500971</v>
      </c>
      <c r="C173" s="32">
        <v>95000</v>
      </c>
      <c r="D173" s="35" t="s">
        <v>29</v>
      </c>
      <c r="E173" s="32">
        <v>730</v>
      </c>
      <c r="F173" s="33">
        <v>7</v>
      </c>
      <c r="G173" s="33">
        <v>7</v>
      </c>
      <c r="H173" s="33">
        <v>7</v>
      </c>
      <c r="I173" s="12"/>
    </row>
    <row r="174" spans="1:9" s="13" customFormat="1" ht="15.75">
      <c r="A174" s="31" t="s">
        <v>111</v>
      </c>
      <c r="B174" s="9"/>
      <c r="C174" s="32"/>
      <c r="D174" s="35"/>
      <c r="E174" s="32"/>
      <c r="F174" s="33">
        <v>0</v>
      </c>
      <c r="G174" s="33">
        <v>3304.1</v>
      </c>
      <c r="H174" s="33">
        <v>6782.5</v>
      </c>
      <c r="I174" s="12"/>
    </row>
    <row r="175" spans="1:9" s="13" customFormat="1" ht="15.75">
      <c r="A175" s="8"/>
      <c r="B175" s="9"/>
      <c r="C175" s="10"/>
      <c r="D175" s="11"/>
      <c r="E175" s="10"/>
      <c r="F175" s="12">
        <f>F18+F19+F20+F24+F29+F30+F31+F32+F33+F34+F35+F36+F37+F38+F39+F47+F60+F73+F86+F88+F92+F93+F94+F95+F96+F100+F101+F103+F104+F113+F116+F117+F120+F121+F131+F138+F144+F145+F147+F162+F168+F169+F170</f>
        <v>60673.099999999991</v>
      </c>
      <c r="G175" s="12">
        <f t="shared" ref="G175:H175" si="11">G18+G19+G20+G24+G29+G30+G31+G32+G33+G34+G35+G36+G37+G38+G39+G47+G60+G73+G86+G88+G92+G93+G94+G95+G96+G100+G101+G103+G104+G113+G116+G117+G120+G121+G131+G138+G144+G145+G147+G162+G168+G169+G170</f>
        <v>62641.499999999978</v>
      </c>
      <c r="H175" s="12">
        <f t="shared" si="11"/>
        <v>66453.799999999974</v>
      </c>
      <c r="I175" s="12"/>
    </row>
    <row r="176" spans="1:9" s="13" customFormat="1" ht="15.75">
      <c r="A176" s="8"/>
      <c r="B176" s="9"/>
      <c r="C176" s="10"/>
      <c r="D176" s="11"/>
      <c r="E176" s="10"/>
      <c r="F176" s="12">
        <f>F11-F175</f>
        <v>102046.10000000002</v>
      </c>
      <c r="G176" s="12">
        <f t="shared" ref="G176:H176" si="12">G11-G175</f>
        <v>131114.25000000003</v>
      </c>
      <c r="H176" s="12">
        <f t="shared" si="12"/>
        <v>135848.15000000002</v>
      </c>
      <c r="I176" s="12"/>
    </row>
    <row r="177" spans="1:9" s="13" customFormat="1" ht="15.75">
      <c r="A177" s="8"/>
      <c r="B177" s="9"/>
      <c r="C177" s="10"/>
      <c r="D177" s="11"/>
      <c r="E177" s="10"/>
      <c r="F177" s="12"/>
      <c r="G177" s="12"/>
      <c r="H177" s="12"/>
      <c r="I177" s="12"/>
    </row>
    <row r="178" spans="1:9" s="13" customFormat="1" ht="15.75">
      <c r="A178" s="8"/>
      <c r="B178" s="9"/>
      <c r="C178" s="10"/>
      <c r="D178" s="11"/>
      <c r="E178" s="10"/>
      <c r="F178" s="12"/>
      <c r="G178" s="12"/>
      <c r="H178" s="12"/>
      <c r="I178" s="12"/>
    </row>
    <row r="179" spans="1:9" s="13" customFormat="1" ht="15.75">
      <c r="A179" s="8"/>
      <c r="B179" s="9"/>
      <c r="C179" s="10"/>
      <c r="D179" s="11"/>
      <c r="E179" s="10"/>
      <c r="F179" s="12"/>
      <c r="G179" s="12"/>
      <c r="H179" s="12"/>
      <c r="I179" s="12"/>
    </row>
    <row r="182" spans="1:9" ht="18.75">
      <c r="A182" s="72" t="s">
        <v>23</v>
      </c>
      <c r="B182" s="72" t="s">
        <v>24</v>
      </c>
      <c r="C182" s="72"/>
      <c r="D182" s="72"/>
      <c r="E182" s="72"/>
      <c r="F182" s="73"/>
      <c r="G182" s="73"/>
      <c r="H182" s="73"/>
      <c r="I182" s="73"/>
    </row>
    <row r="191" spans="1:9">
      <c r="A191" s="74"/>
    </row>
    <row r="194" spans="1:1">
      <c r="A194" s="74"/>
    </row>
    <row r="199" spans="1:1">
      <c r="A199" s="74"/>
    </row>
  </sheetData>
  <autoFilter ref="A10:H180">
    <filterColumn colId="2"/>
    <filterColumn colId="3"/>
    <filterColumn colId="4"/>
    <filterColumn colId="5"/>
    <filterColumn colId="6"/>
    <filterColumn colId="7"/>
  </autoFilter>
  <mergeCells count="53">
    <mergeCell ref="A147:A148"/>
    <mergeCell ref="A131:A132"/>
    <mergeCell ref="A120:A123"/>
    <mergeCell ref="A99:A100"/>
    <mergeCell ref="A128:A129"/>
    <mergeCell ref="A135:A138"/>
    <mergeCell ref="A27:A28"/>
    <mergeCell ref="A24:A25"/>
    <mergeCell ref="A109:A110"/>
    <mergeCell ref="A125:A127"/>
    <mergeCell ref="A116:A119"/>
    <mergeCell ref="A111:A113"/>
    <mergeCell ref="A114:A115"/>
    <mergeCell ref="A33:A34"/>
    <mergeCell ref="A91:A92"/>
    <mergeCell ref="A59:A60"/>
    <mergeCell ref="A93:A95"/>
    <mergeCell ref="A29:A32"/>
    <mergeCell ref="A38:A39"/>
    <mergeCell ref="A96:A97"/>
    <mergeCell ref="A47:A48"/>
    <mergeCell ref="A73:A74"/>
    <mergeCell ref="A162:A165"/>
    <mergeCell ref="A35:A37"/>
    <mergeCell ref="A63:A64"/>
    <mergeCell ref="A87:A89"/>
    <mergeCell ref="A71:A72"/>
    <mergeCell ref="A68:A70"/>
    <mergeCell ref="A43:A45"/>
    <mergeCell ref="A50:A51"/>
    <mergeCell ref="A66:A67"/>
    <mergeCell ref="A82:A83"/>
    <mergeCell ref="A76:A77"/>
    <mergeCell ref="A78:A79"/>
    <mergeCell ref="A101:A104"/>
    <mergeCell ref="A140:A141"/>
    <mergeCell ref="A145:A146"/>
    <mergeCell ref="A143:A144"/>
    <mergeCell ref="A13:A17"/>
    <mergeCell ref="A18:A20"/>
    <mergeCell ref="F2:H2"/>
    <mergeCell ref="F3:H3"/>
    <mergeCell ref="F4:H4"/>
    <mergeCell ref="G9:G10"/>
    <mergeCell ref="H9:H10"/>
    <mergeCell ref="A7:H7"/>
    <mergeCell ref="G8:H8"/>
    <mergeCell ref="F9:F10"/>
    <mergeCell ref="C8:D8"/>
    <mergeCell ref="A9:A10"/>
    <mergeCell ref="C9:D9"/>
    <mergeCell ref="E9:E10"/>
    <mergeCell ref="B9:B10"/>
  </mergeCells>
  <phoneticPr fontId="0" type="noConversion"/>
  <pageMargins left="0.51181102362204722" right="0.15748031496062992" top="0.31496062992125984" bottom="0.31496062992125984" header="0.31496062992125984" footer="0.31496062992125984"/>
  <pageSetup paperSize="9" scale="90" fitToHeight="6" orientation="portrait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2019-11-11T11:47:45Z</cp:lastPrinted>
  <dcterms:created xsi:type="dcterms:W3CDTF">2014-11-10T14:48:23Z</dcterms:created>
  <dcterms:modified xsi:type="dcterms:W3CDTF">2019-11-11T11:49:08Z</dcterms:modified>
</cp:coreProperties>
</file>