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930" yWindow="1380" windowWidth="11595" windowHeight="6465" tabRatio="797"/>
  </bookViews>
  <sheets>
    <sheet name="общая" sheetId="2" r:id="rId1"/>
  </sheets>
  <definedNames>
    <definedName name="_xlnm._FilterDatabase" localSheetId="0" hidden="1">общая!$A$9:$O$540</definedName>
    <definedName name="_xlnm.Print_Titles" localSheetId="0">общая!$9:$10</definedName>
    <definedName name="_xlnm.Print_Area" localSheetId="0">общая!$A$1:$J$536</definedName>
  </definedNames>
  <calcPr calcId="124519"/>
</workbook>
</file>

<file path=xl/calcChain.xml><?xml version="1.0" encoding="utf-8"?>
<calcChain xmlns="http://schemas.openxmlformats.org/spreadsheetml/2006/main">
  <c r="J505" i="2"/>
  <c r="J504" s="1"/>
  <c r="J503" s="1"/>
  <c r="I505"/>
  <c r="I504" s="1"/>
  <c r="I503" s="1"/>
  <c r="H505"/>
  <c r="H504" s="1"/>
  <c r="H503" s="1"/>
  <c r="I280"/>
  <c r="I279" s="1"/>
  <c r="I278" s="1"/>
  <c r="I277" s="1"/>
  <c r="I276" s="1"/>
  <c r="I275" s="1"/>
  <c r="J280"/>
  <c r="J279" s="1"/>
  <c r="J278" s="1"/>
  <c r="J277" s="1"/>
  <c r="J276" s="1"/>
  <c r="J275" s="1"/>
  <c r="J520"/>
  <c r="J519" s="1"/>
  <c r="J518" s="1"/>
  <c r="I520"/>
  <c r="I519" s="1"/>
  <c r="I518" s="1"/>
  <c r="H520"/>
  <c r="H519" s="1"/>
  <c r="I422"/>
  <c r="I421" s="1"/>
  <c r="J422"/>
  <c r="J421" s="1"/>
  <c r="I425"/>
  <c r="I424" s="1"/>
  <c r="J425"/>
  <c r="J424" s="1"/>
  <c r="H422"/>
  <c r="H421" s="1"/>
  <c r="J418"/>
  <c r="J417" s="1"/>
  <c r="I418"/>
  <c r="I417" s="1"/>
  <c r="H418"/>
  <c r="H417" s="1"/>
  <c r="J407"/>
  <c r="J406" s="1"/>
  <c r="I407"/>
  <c r="I406" s="1"/>
  <c r="H407"/>
  <c r="H406" s="1"/>
  <c r="J402"/>
  <c r="J401" s="1"/>
  <c r="I402"/>
  <c r="I401" s="1"/>
  <c r="H402"/>
  <c r="H401" s="1"/>
  <c r="J399"/>
  <c r="J398" s="1"/>
  <c r="J397" s="1"/>
  <c r="I399"/>
  <c r="I398" s="1"/>
  <c r="I397" s="1"/>
  <c r="H399"/>
  <c r="H398" s="1"/>
  <c r="H397" s="1"/>
  <c r="H518" l="1"/>
  <c r="I420"/>
  <c r="J420"/>
  <c r="H396"/>
  <c r="J396"/>
  <c r="I396"/>
  <c r="J234"/>
  <c r="J233" s="1"/>
  <c r="J232" s="1"/>
  <c r="I234"/>
  <c r="H234"/>
  <c r="H233" s="1"/>
  <c r="H232" s="1"/>
  <c r="I233"/>
  <c r="I232" s="1"/>
  <c r="J230"/>
  <c r="J229" s="1"/>
  <c r="J228" s="1"/>
  <c r="I230"/>
  <c r="I229" s="1"/>
  <c r="I228" s="1"/>
  <c r="H230"/>
  <c r="H229" s="1"/>
  <c r="H228" s="1"/>
  <c r="J199"/>
  <c r="J198" s="1"/>
  <c r="J197" s="1"/>
  <c r="I199"/>
  <c r="I198" s="1"/>
  <c r="I197" s="1"/>
  <c r="H199"/>
  <c r="H198" s="1"/>
  <c r="H197" s="1"/>
  <c r="J135"/>
  <c r="J134" s="1"/>
  <c r="J133" s="1"/>
  <c r="I135"/>
  <c r="I134" s="1"/>
  <c r="I133" s="1"/>
  <c r="H135"/>
  <c r="H134" s="1"/>
  <c r="H133" s="1"/>
  <c r="J127"/>
  <c r="J126" s="1"/>
  <c r="J125" s="1"/>
  <c r="I127"/>
  <c r="I126" s="1"/>
  <c r="I125" s="1"/>
  <c r="H127"/>
  <c r="H126" s="1"/>
  <c r="H125" s="1"/>
  <c r="I57"/>
  <c r="J57"/>
  <c r="H57"/>
  <c r="H314"/>
  <c r="J104"/>
  <c r="J103" s="1"/>
  <c r="I104"/>
  <c r="I103" s="1"/>
  <c r="H104"/>
  <c r="H103" s="1"/>
  <c r="I94" l="1"/>
  <c r="H94"/>
  <c r="J314"/>
  <c r="J89"/>
  <c r="I89"/>
  <c r="I314"/>
  <c r="H89"/>
  <c r="J37"/>
  <c r="I37"/>
  <c r="H37"/>
  <c r="H40"/>
  <c r="I40"/>
  <c r="J40"/>
  <c r="J34"/>
  <c r="I34"/>
  <c r="H34"/>
  <c r="I28"/>
  <c r="I27" s="1"/>
  <c r="J28"/>
  <c r="J27" s="1"/>
  <c r="H28"/>
  <c r="H27" s="1"/>
  <c r="J379" l="1"/>
  <c r="J378" s="1"/>
  <c r="J377" s="1"/>
  <c r="I379"/>
  <c r="I378" s="1"/>
  <c r="I377" s="1"/>
  <c r="H379"/>
  <c r="H378" s="1"/>
  <c r="H377" s="1"/>
  <c r="H280" l="1"/>
  <c r="H279" s="1"/>
  <c r="H278" s="1"/>
  <c r="H277" s="1"/>
  <c r="H276" s="1"/>
  <c r="H275" s="1"/>
  <c r="M535" l="1"/>
  <c r="J50" l="1"/>
  <c r="J49" s="1"/>
  <c r="J48" s="1"/>
  <c r="I50"/>
  <c r="I49" s="1"/>
  <c r="I48" s="1"/>
  <c r="H50"/>
  <c r="H49" s="1"/>
  <c r="H48" s="1"/>
  <c r="H165"/>
  <c r="H164" s="1"/>
  <c r="H163" s="1"/>
  <c r="J226"/>
  <c r="J225" s="1"/>
  <c r="J224" s="1"/>
  <c r="I226"/>
  <c r="I225" s="1"/>
  <c r="I224" s="1"/>
  <c r="H226"/>
  <c r="H225" s="1"/>
  <c r="H224" s="1"/>
  <c r="H425"/>
  <c r="H424" s="1"/>
  <c r="H420" s="1"/>
  <c r="H101"/>
  <c r="H100" s="1"/>
  <c r="H99" s="1"/>
  <c r="J101"/>
  <c r="J100" s="1"/>
  <c r="J99" s="1"/>
  <c r="I101"/>
  <c r="I100" s="1"/>
  <c r="I99" s="1"/>
  <c r="I36"/>
  <c r="H36"/>
  <c r="J501"/>
  <c r="J500" s="1"/>
  <c r="I501"/>
  <c r="I500" s="1"/>
  <c r="H501"/>
  <c r="H500" s="1"/>
  <c r="J410"/>
  <c r="J409" s="1"/>
  <c r="J405" s="1"/>
  <c r="J404" s="1"/>
  <c r="I410"/>
  <c r="I409" s="1"/>
  <c r="I405" s="1"/>
  <c r="I404" s="1"/>
  <c r="H410"/>
  <c r="H409" s="1"/>
  <c r="H405" s="1"/>
  <c r="H404" s="1"/>
  <c r="J165"/>
  <c r="J164" s="1"/>
  <c r="J163" s="1"/>
  <c r="I165"/>
  <c r="I164" s="1"/>
  <c r="I163" s="1"/>
  <c r="J524"/>
  <c r="J523" s="1"/>
  <c r="J522" s="1"/>
  <c r="J206"/>
  <c r="J205" s="1"/>
  <c r="J204" s="1"/>
  <c r="J203" s="1"/>
  <c r="J202" s="1"/>
  <c r="J245"/>
  <c r="J244" s="1"/>
  <c r="I245"/>
  <c r="I244" s="1"/>
  <c r="I243" s="1"/>
  <c r="I242" s="1"/>
  <c r="H245"/>
  <c r="H244" s="1"/>
  <c r="H243" s="1"/>
  <c r="H242" s="1"/>
  <c r="J532"/>
  <c r="J531" s="1"/>
  <c r="J530" s="1"/>
  <c r="I532"/>
  <c r="I531" s="1"/>
  <c r="I530" s="1"/>
  <c r="H532"/>
  <c r="H531" s="1"/>
  <c r="H530" s="1"/>
  <c r="I350"/>
  <c r="I349" s="1"/>
  <c r="I348" s="1"/>
  <c r="J350"/>
  <c r="J349" s="1"/>
  <c r="J348" s="1"/>
  <c r="H350"/>
  <c r="H349" s="1"/>
  <c r="H348" s="1"/>
  <c r="J240"/>
  <c r="J239" s="1"/>
  <c r="J238" s="1"/>
  <c r="J237" s="1"/>
  <c r="J236" s="1"/>
  <c r="I240"/>
  <c r="I239" s="1"/>
  <c r="I238" s="1"/>
  <c r="I237" s="1"/>
  <c r="I236" s="1"/>
  <c r="H240"/>
  <c r="H239" s="1"/>
  <c r="H238" s="1"/>
  <c r="H237" s="1"/>
  <c r="H236" s="1"/>
  <c r="I251"/>
  <c r="J216"/>
  <c r="J215" s="1"/>
  <c r="J214" s="1"/>
  <c r="I216"/>
  <c r="I215" s="1"/>
  <c r="I214" s="1"/>
  <c r="H216"/>
  <c r="H215" s="1"/>
  <c r="H214" s="1"/>
  <c r="J212"/>
  <c r="J211" s="1"/>
  <c r="J210" s="1"/>
  <c r="I212"/>
  <c r="I211" s="1"/>
  <c r="I210" s="1"/>
  <c r="H212"/>
  <c r="H211" s="1"/>
  <c r="H210" s="1"/>
  <c r="I189"/>
  <c r="I115"/>
  <c r="I114" s="1"/>
  <c r="I113" s="1"/>
  <c r="J115"/>
  <c r="J114" s="1"/>
  <c r="J113" s="1"/>
  <c r="H115"/>
  <c r="H114" s="1"/>
  <c r="H113" s="1"/>
  <c r="J72"/>
  <c r="J71" s="1"/>
  <c r="I72"/>
  <c r="I71" s="1"/>
  <c r="H72"/>
  <c r="H71" s="1"/>
  <c r="J69"/>
  <c r="I69"/>
  <c r="H69"/>
  <c r="J67"/>
  <c r="I67"/>
  <c r="H67"/>
  <c r="J63"/>
  <c r="I63"/>
  <c r="H63"/>
  <c r="J61"/>
  <c r="I61"/>
  <c r="H61"/>
  <c r="J55"/>
  <c r="I55"/>
  <c r="H55"/>
  <c r="J268"/>
  <c r="J385"/>
  <c r="J384" s="1"/>
  <c r="J383" s="1"/>
  <c r="J382" s="1"/>
  <c r="I385"/>
  <c r="I384" s="1"/>
  <c r="I383" s="1"/>
  <c r="I382" s="1"/>
  <c r="H385"/>
  <c r="H384" s="1"/>
  <c r="H383" s="1"/>
  <c r="H382" s="1"/>
  <c r="I97"/>
  <c r="I96" s="1"/>
  <c r="I95" s="1"/>
  <c r="J528"/>
  <c r="J527" s="1"/>
  <c r="J526" s="1"/>
  <c r="J513"/>
  <c r="J512" s="1"/>
  <c r="J511" s="1"/>
  <c r="J510" s="1"/>
  <c r="J509" s="1"/>
  <c r="J508" s="1"/>
  <c r="J507" s="1"/>
  <c r="J498"/>
  <c r="J497" s="1"/>
  <c r="J496" s="1"/>
  <c r="J494"/>
  <c r="J493" s="1"/>
  <c r="J492" s="1"/>
  <c r="J490"/>
  <c r="J489" s="1"/>
  <c r="J487"/>
  <c r="J486" s="1"/>
  <c r="J483"/>
  <c r="J482" s="1"/>
  <c r="J481" s="1"/>
  <c r="J479"/>
  <c r="J478" s="1"/>
  <c r="J477" s="1"/>
  <c r="J474"/>
  <c r="J473" s="1"/>
  <c r="J472" s="1"/>
  <c r="J471" s="1"/>
  <c r="J467"/>
  <c r="J466" s="1"/>
  <c r="J465" s="1"/>
  <c r="J463"/>
  <c r="J462" s="1"/>
  <c r="J461" s="1"/>
  <c r="J459"/>
  <c r="J457"/>
  <c r="J455"/>
  <c r="J451"/>
  <c r="J449"/>
  <c r="J444"/>
  <c r="J442"/>
  <c r="J435"/>
  <c r="J434" s="1"/>
  <c r="J433" s="1"/>
  <c r="J431"/>
  <c r="J430" s="1"/>
  <c r="J429" s="1"/>
  <c r="J415"/>
  <c r="J414" s="1"/>
  <c r="J413" s="1"/>
  <c r="J412" s="1"/>
  <c r="J394"/>
  <c r="J393" s="1"/>
  <c r="J391"/>
  <c r="J390" s="1"/>
  <c r="J375"/>
  <c r="J374" s="1"/>
  <c r="J373" s="1"/>
  <c r="J371"/>
  <c r="J370" s="1"/>
  <c r="J369" s="1"/>
  <c r="J367"/>
  <c r="J366" s="1"/>
  <c r="J364"/>
  <c r="J363" s="1"/>
  <c r="J360"/>
  <c r="J359" s="1"/>
  <c r="J357"/>
  <c r="J356" s="1"/>
  <c r="J346"/>
  <c r="J345" s="1"/>
  <c r="J344" s="1"/>
  <c r="J342"/>
  <c r="J341" s="1"/>
  <c r="J339"/>
  <c r="J338" s="1"/>
  <c r="J336"/>
  <c r="J335" s="1"/>
  <c r="J332"/>
  <c r="J331" s="1"/>
  <c r="J330" s="1"/>
  <c r="J323"/>
  <c r="J322" s="1"/>
  <c r="J321" s="1"/>
  <c r="J320" s="1"/>
  <c r="J319" s="1"/>
  <c r="J317"/>
  <c r="J315"/>
  <c r="J313"/>
  <c r="J307"/>
  <c r="J306" s="1"/>
  <c r="J305" s="1"/>
  <c r="J304" s="1"/>
  <c r="J303" s="1"/>
  <c r="J301"/>
  <c r="J299"/>
  <c r="J291"/>
  <c r="J289"/>
  <c r="J287"/>
  <c r="J273"/>
  <c r="J272" s="1"/>
  <c r="J271" s="1"/>
  <c r="J270" s="1"/>
  <c r="J266"/>
  <c r="J260"/>
  <c r="J259" s="1"/>
  <c r="J258" s="1"/>
  <c r="J257" s="1"/>
  <c r="J256" s="1"/>
  <c r="J253"/>
  <c r="J251"/>
  <c r="J222"/>
  <c r="J220"/>
  <c r="J195"/>
  <c r="J194" s="1"/>
  <c r="J193" s="1"/>
  <c r="J189"/>
  <c r="J187"/>
  <c r="J181"/>
  <c r="J180" s="1"/>
  <c r="J179" s="1"/>
  <c r="J178" s="1"/>
  <c r="J177" s="1"/>
  <c r="J175"/>
  <c r="J174" s="1"/>
  <c r="J172"/>
  <c r="J171" s="1"/>
  <c r="J161"/>
  <c r="J160" s="1"/>
  <c r="J157"/>
  <c r="J155"/>
  <c r="J153"/>
  <c r="J149"/>
  <c r="J148" s="1"/>
  <c r="J147" s="1"/>
  <c r="J142"/>
  <c r="J141" s="1"/>
  <c r="J140" s="1"/>
  <c r="J139" s="1"/>
  <c r="J138" s="1"/>
  <c r="J137" s="1"/>
  <c r="J131"/>
  <c r="J130" s="1"/>
  <c r="J129" s="1"/>
  <c r="J123"/>
  <c r="J122" s="1"/>
  <c r="J121" s="1"/>
  <c r="J119"/>
  <c r="J118" s="1"/>
  <c r="J117" s="1"/>
  <c r="J111"/>
  <c r="J109"/>
  <c r="J97"/>
  <c r="J96" s="1"/>
  <c r="J95" s="1"/>
  <c r="J93"/>
  <c r="J91"/>
  <c r="J88"/>
  <c r="J82"/>
  <c r="J81" s="1"/>
  <c r="J80" s="1"/>
  <c r="J79" s="1"/>
  <c r="J78" s="1"/>
  <c r="J76"/>
  <c r="J75" s="1"/>
  <c r="J74" s="1"/>
  <c r="J46"/>
  <c r="J44"/>
  <c r="J38"/>
  <c r="J36"/>
  <c r="J33"/>
  <c r="J32" s="1"/>
  <c r="J26"/>
  <c r="J25" s="1"/>
  <c r="J24" s="1"/>
  <c r="J23" s="1"/>
  <c r="J19"/>
  <c r="J17"/>
  <c r="I528"/>
  <c r="I527" s="1"/>
  <c r="I526" s="1"/>
  <c r="I524"/>
  <c r="I523" s="1"/>
  <c r="I522" s="1"/>
  <c r="I513"/>
  <c r="I512" s="1"/>
  <c r="I511" s="1"/>
  <c r="I510" s="1"/>
  <c r="I509" s="1"/>
  <c r="I508" s="1"/>
  <c r="I507" s="1"/>
  <c r="I498"/>
  <c r="I497" s="1"/>
  <c r="I496" s="1"/>
  <c r="I494"/>
  <c r="I493" s="1"/>
  <c r="I492" s="1"/>
  <c r="I490"/>
  <c r="I489" s="1"/>
  <c r="I487"/>
  <c r="I486" s="1"/>
  <c r="I483"/>
  <c r="I482" s="1"/>
  <c r="I481" s="1"/>
  <c r="I479"/>
  <c r="I478" s="1"/>
  <c r="I477" s="1"/>
  <c r="I474"/>
  <c r="I473" s="1"/>
  <c r="I472" s="1"/>
  <c r="I471" s="1"/>
  <c r="I467"/>
  <c r="I466" s="1"/>
  <c r="I465" s="1"/>
  <c r="I463"/>
  <c r="I462" s="1"/>
  <c r="I461" s="1"/>
  <c r="I459"/>
  <c r="I457"/>
  <c r="I455"/>
  <c r="I451"/>
  <c r="I449"/>
  <c r="I444"/>
  <c r="I442"/>
  <c r="I435"/>
  <c r="I434" s="1"/>
  <c r="I433" s="1"/>
  <c r="I431"/>
  <c r="I430" s="1"/>
  <c r="I429" s="1"/>
  <c r="I415"/>
  <c r="I414" s="1"/>
  <c r="I394"/>
  <c r="I393" s="1"/>
  <c r="I391"/>
  <c r="I390" s="1"/>
  <c r="I375"/>
  <c r="I374" s="1"/>
  <c r="I373" s="1"/>
  <c r="I371"/>
  <c r="I370" s="1"/>
  <c r="I369" s="1"/>
  <c r="I367"/>
  <c r="I366" s="1"/>
  <c r="I364"/>
  <c r="I363" s="1"/>
  <c r="I360"/>
  <c r="I359" s="1"/>
  <c r="I357"/>
  <c r="I356" s="1"/>
  <c r="I346"/>
  <c r="I345" s="1"/>
  <c r="I344" s="1"/>
  <c r="I342"/>
  <c r="I341" s="1"/>
  <c r="I339"/>
  <c r="I338" s="1"/>
  <c r="I336"/>
  <c r="I335" s="1"/>
  <c r="I332"/>
  <c r="I331" s="1"/>
  <c r="I330" s="1"/>
  <c r="I323"/>
  <c r="I322" s="1"/>
  <c r="I321" s="1"/>
  <c r="I320" s="1"/>
  <c r="I319" s="1"/>
  <c r="I317"/>
  <c r="I315"/>
  <c r="I313"/>
  <c r="I307"/>
  <c r="I306" s="1"/>
  <c r="I305" s="1"/>
  <c r="I304" s="1"/>
  <c r="I303" s="1"/>
  <c r="I301"/>
  <c r="I299"/>
  <c r="I291"/>
  <c r="I289"/>
  <c r="I287"/>
  <c r="I273"/>
  <c r="I272" s="1"/>
  <c r="I271" s="1"/>
  <c r="I270" s="1"/>
  <c r="I268"/>
  <c r="I266"/>
  <c r="I260"/>
  <c r="I259" s="1"/>
  <c r="I258" s="1"/>
  <c r="I257" s="1"/>
  <c r="I256" s="1"/>
  <c r="I253"/>
  <c r="I222"/>
  <c r="I220"/>
  <c r="I206"/>
  <c r="I205" s="1"/>
  <c r="I204" s="1"/>
  <c r="I203" s="1"/>
  <c r="I202" s="1"/>
  <c r="I195"/>
  <c r="I194" s="1"/>
  <c r="I193" s="1"/>
  <c r="I187"/>
  <c r="I181"/>
  <c r="I180" s="1"/>
  <c r="I179" s="1"/>
  <c r="I178" s="1"/>
  <c r="I177" s="1"/>
  <c r="I175"/>
  <c r="I174" s="1"/>
  <c r="I172"/>
  <c r="I171" s="1"/>
  <c r="I161"/>
  <c r="I160" s="1"/>
  <c r="I157"/>
  <c r="I155"/>
  <c r="I153"/>
  <c r="I149"/>
  <c r="I148" s="1"/>
  <c r="I147" s="1"/>
  <c r="I142"/>
  <c r="I141" s="1"/>
  <c r="I140" s="1"/>
  <c r="I139" s="1"/>
  <c r="I138" s="1"/>
  <c r="I137" s="1"/>
  <c r="I131"/>
  <c r="I130" s="1"/>
  <c r="I129" s="1"/>
  <c r="I123"/>
  <c r="I122" s="1"/>
  <c r="I121" s="1"/>
  <c r="I119"/>
  <c r="I118" s="1"/>
  <c r="I117" s="1"/>
  <c r="I111"/>
  <c r="I109"/>
  <c r="I93"/>
  <c r="I91"/>
  <c r="I88"/>
  <c r="I82"/>
  <c r="I81" s="1"/>
  <c r="I80" s="1"/>
  <c r="I79" s="1"/>
  <c r="I78" s="1"/>
  <c r="I76"/>
  <c r="I75" s="1"/>
  <c r="I74" s="1"/>
  <c r="I46"/>
  <c r="I44"/>
  <c r="I38"/>
  <c r="I33"/>
  <c r="I32" s="1"/>
  <c r="I26"/>
  <c r="I25" s="1"/>
  <c r="I24" s="1"/>
  <c r="I23" s="1"/>
  <c r="I19"/>
  <c r="I17"/>
  <c r="H524"/>
  <c r="H523" s="1"/>
  <c r="H522" s="1"/>
  <c r="H498"/>
  <c r="H497" s="1"/>
  <c r="H496" s="1"/>
  <c r="H415"/>
  <c r="H414" s="1"/>
  <c r="H413" s="1"/>
  <c r="H412" s="1"/>
  <c r="H253"/>
  <c r="H220"/>
  <c r="H336"/>
  <c r="H335" s="1"/>
  <c r="H342"/>
  <c r="H341" s="1"/>
  <c r="H273"/>
  <c r="H272" s="1"/>
  <c r="H271" s="1"/>
  <c r="H270" s="1"/>
  <c r="H459"/>
  <c r="H457"/>
  <c r="H157"/>
  <c r="H287"/>
  <c r="H119"/>
  <c r="H118" s="1"/>
  <c r="H117" s="1"/>
  <c r="H206"/>
  <c r="H205" s="1"/>
  <c r="H204" s="1"/>
  <c r="H203" s="1"/>
  <c r="H202" s="1"/>
  <c r="N274"/>
  <c r="H222"/>
  <c r="H187"/>
  <c r="H479"/>
  <c r="H478" s="1"/>
  <c r="H477" s="1"/>
  <c r="H490"/>
  <c r="H489" s="1"/>
  <c r="H483"/>
  <c r="H482" s="1"/>
  <c r="H481" s="1"/>
  <c r="H487"/>
  <c r="H486" s="1"/>
  <c r="H91"/>
  <c r="H19"/>
  <c r="H291"/>
  <c r="H317"/>
  <c r="H301"/>
  <c r="H33"/>
  <c r="H32" s="1"/>
  <c r="H26"/>
  <c r="H25" s="1"/>
  <c r="H24" s="1"/>
  <c r="H23" s="1"/>
  <c r="H313"/>
  <c r="H155"/>
  <c r="H153"/>
  <c r="H357"/>
  <c r="H356" s="1"/>
  <c r="H494"/>
  <c r="H493" s="1"/>
  <c r="H492" s="1"/>
  <c r="H149"/>
  <c r="H148" s="1"/>
  <c r="H147" s="1"/>
  <c r="H394"/>
  <c r="H393" s="1"/>
  <c r="H391"/>
  <c r="H390" s="1"/>
  <c r="H315"/>
  <c r="H289"/>
  <c r="H371"/>
  <c r="H370" s="1"/>
  <c r="H369" s="1"/>
  <c r="H131"/>
  <c r="H130" s="1"/>
  <c r="H129" s="1"/>
  <c r="H474"/>
  <c r="H473" s="1"/>
  <c r="H472" s="1"/>
  <c r="H471" s="1"/>
  <c r="H97"/>
  <c r="H96" s="1"/>
  <c r="H95" s="1"/>
  <c r="H88"/>
  <c r="H367"/>
  <c r="H366" s="1"/>
  <c r="H161"/>
  <c r="H160" s="1"/>
  <c r="H111"/>
  <c r="H123"/>
  <c r="H122" s="1"/>
  <c r="H121" s="1"/>
  <c r="H189"/>
  <c r="H195"/>
  <c r="H194" s="1"/>
  <c r="H193" s="1"/>
  <c r="H76"/>
  <c r="H75" s="1"/>
  <c r="H74" s="1"/>
  <c r="H307"/>
  <c r="H306" s="1"/>
  <c r="H305" s="1"/>
  <c r="H304" s="1"/>
  <c r="H303" s="1"/>
  <c r="H513"/>
  <c r="H512" s="1"/>
  <c r="H511" s="1"/>
  <c r="H510" s="1"/>
  <c r="H509" s="1"/>
  <c r="H508" s="1"/>
  <c r="H507" s="1"/>
  <c r="H38"/>
  <c r="H172"/>
  <c r="H171" s="1"/>
  <c r="H175"/>
  <c r="H174" s="1"/>
  <c r="H332"/>
  <c r="H331" s="1"/>
  <c r="H330" s="1"/>
  <c r="H451"/>
  <c r="H444"/>
  <c r="H181"/>
  <c r="H180" s="1"/>
  <c r="H179" s="1"/>
  <c r="H178" s="1"/>
  <c r="H177" s="1"/>
  <c r="H364"/>
  <c r="H363" s="1"/>
  <c r="H360"/>
  <c r="H359" s="1"/>
  <c r="H455"/>
  <c r="H467"/>
  <c r="H466" s="1"/>
  <c r="H465" s="1"/>
  <c r="H46"/>
  <c r="H449"/>
  <c r="H442"/>
  <c r="H441" s="1"/>
  <c r="H440" s="1"/>
  <c r="H439" s="1"/>
  <c r="H93"/>
  <c r="H299"/>
  <c r="H375"/>
  <c r="H374" s="1"/>
  <c r="H373" s="1"/>
  <c r="H431"/>
  <c r="H430" s="1"/>
  <c r="H429" s="1"/>
  <c r="H528"/>
  <c r="H527" s="1"/>
  <c r="H526" s="1"/>
  <c r="H463"/>
  <c r="H462" s="1"/>
  <c r="H461" s="1"/>
  <c r="H435"/>
  <c r="H434" s="1"/>
  <c r="H433" s="1"/>
  <c r="H339"/>
  <c r="H338" s="1"/>
  <c r="H346"/>
  <c r="H345" s="1"/>
  <c r="H344" s="1"/>
  <c r="H323"/>
  <c r="H322" s="1"/>
  <c r="H321" s="1"/>
  <c r="H320" s="1"/>
  <c r="H319" s="1"/>
  <c r="H260"/>
  <c r="H259" s="1"/>
  <c r="H258" s="1"/>
  <c r="H257" s="1"/>
  <c r="H256" s="1"/>
  <c r="H266"/>
  <c r="H268"/>
  <c r="H251"/>
  <c r="H159"/>
  <c r="H142"/>
  <c r="H141" s="1"/>
  <c r="H140" s="1"/>
  <c r="H139" s="1"/>
  <c r="H138" s="1"/>
  <c r="H137" s="1"/>
  <c r="H109"/>
  <c r="H82"/>
  <c r="H81" s="1"/>
  <c r="H80" s="1"/>
  <c r="H79" s="1"/>
  <c r="H78" s="1"/>
  <c r="H44"/>
  <c r="H17"/>
  <c r="J243"/>
  <c r="J242" s="1"/>
  <c r="I517" l="1"/>
  <c r="H517"/>
  <c r="J517"/>
  <c r="J516" s="1"/>
  <c r="J515" s="1"/>
  <c r="I413"/>
  <c r="I412" s="1"/>
  <c r="J60"/>
  <c r="J59" s="1"/>
  <c r="H250"/>
  <c r="J250"/>
  <c r="J249" s="1"/>
  <c r="I250"/>
  <c r="I192"/>
  <c r="I191" s="1"/>
  <c r="H192"/>
  <c r="H191" s="1"/>
  <c r="J192"/>
  <c r="J191" s="1"/>
  <c r="H152"/>
  <c r="I152"/>
  <c r="J152"/>
  <c r="J151" s="1"/>
  <c r="I54"/>
  <c r="I53" s="1"/>
  <c r="H54"/>
  <c r="H53" s="1"/>
  <c r="J54"/>
  <c r="J53" s="1"/>
  <c r="J312"/>
  <c r="J311" s="1"/>
  <c r="H35"/>
  <c r="J108"/>
  <c r="J107" s="1"/>
  <c r="J106" s="1"/>
  <c r="H60"/>
  <c r="H59" s="1"/>
  <c r="I60"/>
  <c r="I59" s="1"/>
  <c r="I66"/>
  <c r="I65" s="1"/>
  <c r="I441"/>
  <c r="I440" s="1"/>
  <c r="I439" s="1"/>
  <c r="J441"/>
  <c r="J440" s="1"/>
  <c r="J439" s="1"/>
  <c r="I454"/>
  <c r="I453" s="1"/>
  <c r="J265"/>
  <c r="J264" s="1"/>
  <c r="J263" s="1"/>
  <c r="H516"/>
  <c r="H515" s="1"/>
  <c r="I516"/>
  <c r="H485"/>
  <c r="H476" s="1"/>
  <c r="H470" s="1"/>
  <c r="H469" s="1"/>
  <c r="I219"/>
  <c r="I218" s="1"/>
  <c r="I209" s="1"/>
  <c r="I208" s="1"/>
  <c r="H186"/>
  <c r="H185" s="1"/>
  <c r="H184" s="1"/>
  <c r="H298"/>
  <c r="H297" s="1"/>
  <c r="H296" s="1"/>
  <c r="H295" s="1"/>
  <c r="H454"/>
  <c r="H453" s="1"/>
  <c r="H389"/>
  <c r="H388" s="1"/>
  <c r="H387" s="1"/>
  <c r="I151"/>
  <c r="I159"/>
  <c r="I43"/>
  <c r="I42" s="1"/>
  <c r="I87"/>
  <c r="I86" s="1"/>
  <c r="I85" s="1"/>
  <c r="I265"/>
  <c r="I264" s="1"/>
  <c r="I263" s="1"/>
  <c r="J16"/>
  <c r="J15" s="1"/>
  <c r="I186"/>
  <c r="I185" s="1"/>
  <c r="I184" s="1"/>
  <c r="I183" s="1"/>
  <c r="H219"/>
  <c r="H218" s="1"/>
  <c r="H209" s="1"/>
  <c r="H208" s="1"/>
  <c r="I16"/>
  <c r="I15" s="1"/>
  <c r="I108"/>
  <c r="I107" s="1"/>
  <c r="I106" s="1"/>
  <c r="J159"/>
  <c r="J186"/>
  <c r="J185" s="1"/>
  <c r="J184" s="1"/>
  <c r="J183" s="1"/>
  <c r="J219"/>
  <c r="J218" s="1"/>
  <c r="J209" s="1"/>
  <c r="J208" s="1"/>
  <c r="J286"/>
  <c r="J298"/>
  <c r="J297" s="1"/>
  <c r="J296" s="1"/>
  <c r="J295" s="1"/>
  <c r="J448"/>
  <c r="J447" s="1"/>
  <c r="J446" s="1"/>
  <c r="J454"/>
  <c r="J453" s="1"/>
  <c r="J485"/>
  <c r="H66"/>
  <c r="H65" s="1"/>
  <c r="H108"/>
  <c r="H107" s="1"/>
  <c r="H106" s="1"/>
  <c r="H355"/>
  <c r="I249"/>
  <c r="I286"/>
  <c r="I298"/>
  <c r="I297" s="1"/>
  <c r="I296" s="1"/>
  <c r="I295" s="1"/>
  <c r="I312"/>
  <c r="I311" s="1"/>
  <c r="I448"/>
  <c r="I447" s="1"/>
  <c r="I446" s="1"/>
  <c r="I485"/>
  <c r="J35"/>
  <c r="J31" s="1"/>
  <c r="J43"/>
  <c r="J42" s="1"/>
  <c r="J87"/>
  <c r="J86" s="1"/>
  <c r="J66"/>
  <c r="J65" s="1"/>
  <c r="H249"/>
  <c r="H334"/>
  <c r="H329" s="1"/>
  <c r="H16"/>
  <c r="H15" s="1"/>
  <c r="J389"/>
  <c r="J388" s="1"/>
  <c r="H31"/>
  <c r="H43"/>
  <c r="H42" s="1"/>
  <c r="H265"/>
  <c r="H264" s="1"/>
  <c r="H263" s="1"/>
  <c r="H312"/>
  <c r="H311" s="1"/>
  <c r="H151"/>
  <c r="H146" s="1"/>
  <c r="H145" s="1"/>
  <c r="H144" s="1"/>
  <c r="I355"/>
  <c r="I362"/>
  <c r="I428"/>
  <c r="I427" s="1"/>
  <c r="J334"/>
  <c r="J329" s="1"/>
  <c r="H362"/>
  <c r="I515"/>
  <c r="H448"/>
  <c r="H447" s="1"/>
  <c r="H446" s="1"/>
  <c r="H87"/>
  <c r="H86" s="1"/>
  <c r="H85" s="1"/>
  <c r="H84" s="1"/>
  <c r="I170"/>
  <c r="I169" s="1"/>
  <c r="I168" s="1"/>
  <c r="H428"/>
  <c r="H427" s="1"/>
  <c r="H286"/>
  <c r="I334"/>
  <c r="I329" s="1"/>
  <c r="I389"/>
  <c r="I388" s="1"/>
  <c r="J355"/>
  <c r="J362"/>
  <c r="I35"/>
  <c r="I31" s="1"/>
  <c r="I30" s="1"/>
  <c r="J170"/>
  <c r="J169" s="1"/>
  <c r="J168" s="1"/>
  <c r="J428"/>
  <c r="J427" s="1"/>
  <c r="H170"/>
  <c r="H169" s="1"/>
  <c r="H168" s="1"/>
  <c r="H438" l="1"/>
  <c r="I84"/>
  <c r="J476"/>
  <c r="J470" s="1"/>
  <c r="J469" s="1"/>
  <c r="I476"/>
  <c r="I470" s="1"/>
  <c r="I469" s="1"/>
  <c r="I285"/>
  <c r="H285"/>
  <c r="J285"/>
  <c r="I381"/>
  <c r="I438"/>
  <c r="J438"/>
  <c r="H248"/>
  <c r="H247" s="1"/>
  <c r="I248"/>
  <c r="I247" s="1"/>
  <c r="J248"/>
  <c r="J247" s="1"/>
  <c r="J167"/>
  <c r="H52"/>
  <c r="J52"/>
  <c r="H310"/>
  <c r="H309" s="1"/>
  <c r="H294" s="1"/>
  <c r="H293" s="1"/>
  <c r="I310"/>
  <c r="I309" s="1"/>
  <c r="I294" s="1"/>
  <c r="I293" s="1"/>
  <c r="J310"/>
  <c r="J309" s="1"/>
  <c r="J294" s="1"/>
  <c r="J293" s="1"/>
  <c r="J85"/>
  <c r="J84" s="1"/>
  <c r="H14"/>
  <c r="H13" s="1"/>
  <c r="H12" s="1"/>
  <c r="H11" s="1"/>
  <c r="I14"/>
  <c r="I13" s="1"/>
  <c r="I12" s="1"/>
  <c r="I11" s="1"/>
  <c r="J14"/>
  <c r="J13" s="1"/>
  <c r="J12" s="1"/>
  <c r="J11" s="1"/>
  <c r="J354"/>
  <c r="J353" s="1"/>
  <c r="J352" s="1"/>
  <c r="I354"/>
  <c r="H354"/>
  <c r="H353" s="1"/>
  <c r="H352" s="1"/>
  <c r="I52"/>
  <c r="I29" s="1"/>
  <c r="H437"/>
  <c r="I167"/>
  <c r="J262"/>
  <c r="J255" s="1"/>
  <c r="H30"/>
  <c r="H29" s="1"/>
  <c r="J30"/>
  <c r="J29" s="1"/>
  <c r="J22" s="1"/>
  <c r="J146"/>
  <c r="J145" s="1"/>
  <c r="J144" s="1"/>
  <c r="I146"/>
  <c r="I145" s="1"/>
  <c r="I144" s="1"/>
  <c r="I437"/>
  <c r="J381"/>
  <c r="I328"/>
  <c r="I327" s="1"/>
  <c r="J328"/>
  <c r="J327" s="1"/>
  <c r="I353"/>
  <c r="I352" s="1"/>
  <c r="H183"/>
  <c r="H167" s="1"/>
  <c r="J437"/>
  <c r="H328"/>
  <c r="H327" s="1"/>
  <c r="I262"/>
  <c r="I255" s="1"/>
  <c r="H262"/>
  <c r="H255" s="1"/>
  <c r="I387"/>
  <c r="H381"/>
  <c r="H22" l="1"/>
  <c r="I22"/>
  <c r="J284"/>
  <c r="J283" s="1"/>
  <c r="J282" s="1"/>
  <c r="I284"/>
  <c r="I283" s="1"/>
  <c r="I282" s="1"/>
  <c r="H284"/>
  <c r="H283" s="1"/>
  <c r="H282" s="1"/>
  <c r="J201"/>
  <c r="H201"/>
  <c r="I201"/>
  <c r="J387"/>
  <c r="I326"/>
  <c r="I325" s="1"/>
  <c r="H326"/>
  <c r="H325" s="1"/>
  <c r="J326"/>
  <c r="J325" s="1"/>
  <c r="J21" l="1"/>
  <c r="J535" s="1"/>
  <c r="I21"/>
  <c r="I535" s="1"/>
  <c r="H21"/>
  <c r="H535" l="1"/>
  <c r="M540" s="1"/>
  <c r="M541" s="1"/>
</calcChain>
</file>

<file path=xl/comments1.xml><?xml version="1.0" encoding="utf-8"?>
<comments xmlns="http://schemas.openxmlformats.org/spreadsheetml/2006/main">
  <authors>
    <author>пользователь</author>
  </authors>
  <commentList>
    <comment ref="G280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520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  <comment ref="G524" authorId="0">
      <text>
        <r>
          <rPr>
            <b/>
            <sz val="8"/>
            <color indexed="81"/>
            <rFont val="Tahoma"/>
            <family val="2"/>
            <charset val="204"/>
          </rPr>
          <t>пользователь:</t>
        </r>
        <r>
          <rPr>
            <sz val="8"/>
            <color indexed="81"/>
            <rFont val="Tahoma"/>
            <family val="2"/>
            <charset val="204"/>
          </rPr>
          <t xml:space="preserve">
это 612 ДЮСШ</t>
        </r>
      </text>
    </comment>
  </commentList>
</comments>
</file>

<file path=xl/sharedStrings.xml><?xml version="1.0" encoding="utf-8"?>
<sst xmlns="http://schemas.openxmlformats.org/spreadsheetml/2006/main" count="2804" uniqueCount="328">
  <si>
    <t>Наименование</t>
  </si>
  <si>
    <t>01</t>
  </si>
  <si>
    <t>06</t>
  </si>
  <si>
    <t>08</t>
  </si>
  <si>
    <t>05</t>
  </si>
  <si>
    <t>03</t>
  </si>
  <si>
    <t>02</t>
  </si>
  <si>
    <t>07</t>
  </si>
  <si>
    <t>04</t>
  </si>
  <si>
    <t>Рз</t>
  </si>
  <si>
    <t>Пр</t>
  </si>
  <si>
    <t>ВР</t>
  </si>
  <si>
    <t>10</t>
  </si>
  <si>
    <t>Общегосударственные вопросы</t>
  </si>
  <si>
    <t>Резервные фонды</t>
  </si>
  <si>
    <t>Национальная безопасность и правоохранительная деятельность</t>
  </si>
  <si>
    <t>09</t>
  </si>
  <si>
    <t>240</t>
  </si>
  <si>
    <t>Образование</t>
  </si>
  <si>
    <t>Общее образование</t>
  </si>
  <si>
    <t>Молодежная политика и оздоровление детей</t>
  </si>
  <si>
    <t>Национальная экономика</t>
  </si>
  <si>
    <t>Дошкольное образование</t>
  </si>
  <si>
    <t>Другие вопросы в области образования</t>
  </si>
  <si>
    <t>Социальная политика</t>
  </si>
  <si>
    <t>Другие вопросы в области национальной экономики</t>
  </si>
  <si>
    <t>Другие общегосударственные вопросы</t>
  </si>
  <si>
    <t>Жилищно-коммунальное хозяйство</t>
  </si>
  <si>
    <t xml:space="preserve">Культура </t>
  </si>
  <si>
    <t>Адм</t>
  </si>
  <si>
    <t>ИТОГО</t>
  </si>
  <si>
    <t>Другие вопросы в области жилищно-коммунального хозяйства</t>
  </si>
  <si>
    <t>Пенсионное обеспечение</t>
  </si>
  <si>
    <t>230</t>
  </si>
  <si>
    <t>231</t>
  </si>
  <si>
    <t>270</t>
  </si>
  <si>
    <t>12</t>
  </si>
  <si>
    <t>Бюджетные инвестиции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</si>
  <si>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</si>
  <si>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</si>
  <si>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Периодическая печать и издательство</t>
  </si>
  <si>
    <t>Защита населения и территорий от чрезвычайных ситуаций природного и техногенного характера, гражданская оборона</t>
  </si>
  <si>
    <t>Социальное обеспечение населения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</si>
  <si>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</si>
  <si>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</si>
  <si>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13</t>
  </si>
  <si>
    <t>11</t>
  </si>
  <si>
    <t>Массовый спорт</t>
  </si>
  <si>
    <t>Средства массовой информации</t>
  </si>
  <si>
    <t>Культура и кинематография</t>
  </si>
  <si>
    <t>Другие вопросы в области физической культуры и спорта</t>
  </si>
  <si>
    <t>1. Собрание депутатов городского округа закрытого административно – территориального образования Шиханы Саратовской области: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</si>
  <si>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</si>
  <si>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</si>
  <si>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</si>
  <si>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</si>
  <si>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</si>
  <si>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</si>
  <si>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</si>
  <si>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</si>
  <si>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</si>
  <si>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</si>
  <si>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</si>
  <si>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</si>
  <si>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</si>
  <si>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</si>
  <si>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300</t>
  </si>
  <si>
    <t>310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</si>
  <si>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</si>
  <si>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</si>
  <si>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</si>
  <si>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Предоставление субсидий бюджетным, автономным учреждениям и иным некоммерческим организациям
</t>
  </si>
  <si>
    <t>600</t>
  </si>
  <si>
    <t>610</t>
  </si>
  <si>
    <t>110</t>
  </si>
  <si>
    <t>Расходы на выплаты персоналу казенных учреждений</t>
  </si>
  <si>
    <t>870</t>
  </si>
  <si>
    <t>Резервные средства</t>
  </si>
  <si>
    <t>Средства резервных фондов</t>
  </si>
  <si>
    <t>730</t>
  </si>
  <si>
    <t>700</t>
  </si>
  <si>
    <t>3. финансовое управление администрации закрытого административно-территориального образования Шиханы Саратовской области:</t>
  </si>
  <si>
    <t>4. Муниципальное казенное учреждение "Управление образования, культуры и спорта закрытого административно-территориального образования Шиханы Саратовской области":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</si>
  <si>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</si>
  <si>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</si>
  <si>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</si>
  <si>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</si>
  <si>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</si>
  <si>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Субсидии бюджетным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</si>
  <si>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</si>
  <si>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</si>
  <si>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Благоустройство</t>
  </si>
  <si>
    <t>Охрана семьи и детства</t>
  </si>
  <si>
    <t>Осуществление первичного воинского учета на территориях, где отсутствуют военные комиссариаты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</si>
  <si>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</si>
  <si>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</si>
  <si>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 xml:space="preserve">Благоустройство территории </t>
  </si>
  <si>
    <t>Организация уличного освещения</t>
  </si>
  <si>
    <t>Строительство спортивно – оздоровительного комплекса</t>
  </si>
  <si>
    <t>Расходы на обеспечение деятельности(оказание услуг) бюджетных учреждений</t>
  </si>
  <si>
    <t>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</si>
  <si>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Организация питания детей</t>
  </si>
  <si>
    <t>Реализация полномочий в сфере молодёжной политики</t>
  </si>
  <si>
    <t>Городские мероприятия в сфере образования</t>
  </si>
  <si>
    <t>Библиотечное обслуживание населения, комплектование и обеспечение сохранности библиотечных фондов</t>
  </si>
  <si>
    <t xml:space="preserve">         Глава ЗАТО Шиханы</t>
  </si>
  <si>
    <t>Публичные нормативные социальные выплаты гражданам</t>
  </si>
  <si>
    <t>Жилищное хозяйство</t>
  </si>
  <si>
    <t>Расходы по исполнению отдельных обязательств</t>
  </si>
  <si>
    <t>Обслуживание государственного (муниципального) долга</t>
  </si>
  <si>
    <t>Обслуживание муниципального долга</t>
  </si>
  <si>
    <t>Код целевой статьи</t>
  </si>
  <si>
    <t>02200</t>
  </si>
  <si>
    <t>00000</t>
  </si>
  <si>
    <t>Обеспечение функционирования органов местного самоуправления</t>
  </si>
  <si>
    <t>02100</t>
  </si>
  <si>
    <t>Обеспечение исполнения отдельных государственных полномочий</t>
  </si>
  <si>
    <t>77Б00</t>
  </si>
  <si>
    <t xml:space="preserve">Исполнение переданных государственных  полномочий по исполнению функций  службы опеки и попечительства </t>
  </si>
  <si>
    <t>03400</t>
  </si>
  <si>
    <t>Обеспечение деятельности Государственной автоматизированной системы «Выборы»</t>
  </si>
  <si>
    <t>04200</t>
  </si>
  <si>
    <t>Содержание и обеспечение деятельности МКУ «УПРАВЛЕНИЕ ПО ДЕЛАМ ГО И ЧС ЗАТО ШИХАНЫ"</t>
  </si>
  <si>
    <t>Освежение запасов средств индивидуальной защиты, ГСМ, медицинского имущества и дезинфекционных средств</t>
  </si>
  <si>
    <t xml:space="preserve">Выполнение межевых, геодезических и кадастровых работ  (земельные участки) 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</si>
  <si>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</si>
  <si>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Основное мероприятие "Оплата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МКД"</t>
  </si>
  <si>
    <t>Основное мероприятие "Содержание и обеспечение деятельности МКУ "УПРАВЛЕНИЕ ПО ДЕЛАМ ГО И ЧС ЗАТО ШИХАНЫ""</t>
  </si>
  <si>
    <t>Основное мероприятие "Обеспечение функционирования органов местного самоуправления"</t>
  </si>
  <si>
    <t>Основное мероприятие "Организация уличного освещения"</t>
  </si>
  <si>
    <t xml:space="preserve">Основное мероприятие "Благоустройство территории" </t>
  </si>
  <si>
    <t>Обеспечение функционирования МКУ «УГХ ЗАТО Шиханы»</t>
  </si>
  <si>
    <t>Основное мероприятие "Обеспечение функционирования МКУ «УГХ ЗАТО Шиханы»"</t>
  </si>
  <si>
    <t>20010</t>
  </si>
  <si>
    <t>Основное мероприятие "Доплата к пенсии за муниципальный стаж"</t>
  </si>
  <si>
    <t>77В00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</si>
  <si>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</si>
  <si>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>00590</t>
  </si>
  <si>
    <t>08800</t>
  </si>
  <si>
    <t>Резервный фонд администрации ЗАТО Шиханы</t>
  </si>
  <si>
    <t>09710</t>
  </si>
  <si>
    <t>Основное мероприятие "Обслуживание муниципального долга"</t>
  </si>
  <si>
    <t>Присмотр и уход за детьми дошкольного возраста</t>
  </si>
  <si>
    <t>Обслуживание программного обеспечения электронного комплектования детей в дошкольной образовательной организации</t>
  </si>
  <si>
    <t>Основное мероприятие "Обслуживание программного обеспечения электронного комплектования детей в дошкольной образовательной организации"</t>
  </si>
  <si>
    <t>Организация питания обучающихся</t>
  </si>
  <si>
    <t>00591</t>
  </si>
  <si>
    <t>00592</t>
  </si>
  <si>
    <t>Основное мероприятие "Реализация полномочий в сфере молодёжной политики"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</si>
  <si>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</si>
  <si>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Функционирование МКУ «Управление образования, культуры и спорта ЗАТО Шиханы»</t>
  </si>
  <si>
    <t>Основное мероприятие "Функционирование МКУ «Управление образования, культуры и спорта ЗАТО Шиханы»"</t>
  </si>
  <si>
    <t>Участие в областных олимпиадах, соревнованиях и конкурсах в сфере образования</t>
  </si>
  <si>
    <t>Основное мероприятие "Участие в областных олимпиадах, соревнованиях и конкурсах в сфере образования"</t>
  </si>
  <si>
    <t>Основное мероприятие "Городские мероприятия в сфере образования"</t>
  </si>
  <si>
    <t>Организация работы клубных формирований</t>
  </si>
  <si>
    <t>Основное мероприятие "Организация работы клубных формирований"</t>
  </si>
  <si>
    <t>Организация городских культурно-массовых мероприятий</t>
  </si>
  <si>
    <t>Организация и проведение городских культурно-массовых мероприятий</t>
  </si>
  <si>
    <t>Проведение городских культурно-массовых мероприятий</t>
  </si>
  <si>
    <t>Основное мероприятие "Выполнение межевых, геодезических и кадастровых работ  (земельные участки)"</t>
  </si>
  <si>
    <t>Ц</t>
  </si>
  <si>
    <t>ц1</t>
  </si>
  <si>
    <t>Осуществление отдельных государственных полномочий по осуществлению деятельности по опеке и попечительству в отношении совершеннолетних граждан</t>
  </si>
  <si>
    <t>Обеспечение образовательной деятельности муниципальных дошкольных образовательных организаций</t>
  </si>
  <si>
    <t>Осуществление государственных полномочий по созданию и организации деятельности комиссий по делам несовершеннолетних и защите их прав</t>
  </si>
  <si>
    <t>Компенсация родительской платы за присмотр и уход за детьми в образовательных  организациях, реализующих основную общеобразовательную программу дошкольного образования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</si>
  <si>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</si>
  <si>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Осуществление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 обеспечение деятельности штатных работников</t>
  </si>
  <si>
    <t>77Е00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</si>
  <si>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 (за счет средств местного бюджета)</t>
  </si>
  <si>
    <t>89730</t>
  </si>
  <si>
    <t>Транспорт</t>
  </si>
  <si>
    <t>73000</t>
  </si>
  <si>
    <t>Капитальный ремонт, ремонт и содержание автомобильных дорог общего пользования местного значения за счет средств местного бюджета (или за счет средств муниципального дорожного фонда)</t>
  </si>
  <si>
    <t>77Г00</t>
  </si>
  <si>
    <t>77Д00</t>
  </si>
  <si>
    <t>Сельское хозяйство и рыболовство</t>
  </si>
  <si>
    <t>Внепрограммные мероприятия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</si>
  <si>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</si>
  <si>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</si>
  <si>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99990</t>
  </si>
  <si>
    <t>Основное мероприятие "Обеспечение жилыми помещениями молодых семей, проживающих на территории ЗАТО Шиханы"</t>
  </si>
  <si>
    <t>L0200</t>
  </si>
  <si>
    <t>2. администрация закрытого административно-территориального образования Шиханы Саратовской области:</t>
  </si>
  <si>
    <t>Социальные выплаты гражданам, кроме публичных нормативных социальных выплат</t>
  </si>
  <si>
    <t>320</t>
  </si>
  <si>
    <t>S7200</t>
  </si>
  <si>
    <t>Програм- мная статья</t>
  </si>
  <si>
    <t>направ- ление расходов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</si>
  <si>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</si>
  <si>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Основное мероприятие "Оценка рыночной стоимости имущества и размера арендной платы муниципального имущества, уплата налогов  в отношении  муниципального имущества"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</si>
  <si>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</si>
  <si>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главы ЗАТО Шиханы и заместителей</t>
  </si>
  <si>
    <t>Основное мероприятие "Текущий ремонт помещений"</t>
  </si>
  <si>
    <t>Текущий ремонт помещений</t>
  </si>
  <si>
    <t>Выявление, техническая паспортизация и принятие в казну бесхозяйных объектов</t>
  </si>
  <si>
    <t>Основное мероприятие "Выявление, техническая паспортизация и принятие в казну бесхозяйных объектов"</t>
  </si>
  <si>
    <t>Дополнительное образование детей</t>
  </si>
  <si>
    <t>Функционирование МКУ "Редакция газеты Шиханские новости"</t>
  </si>
  <si>
    <t>Основное мероприятие "Функционирование МКУ "Редакция газеты Шиханские новости""</t>
  </si>
  <si>
    <t>Доплата к пенсии за муниципальный стаж</t>
  </si>
  <si>
    <t>Проект</t>
  </si>
  <si>
    <t>Обеспечение повышения оплаты труда отдельным категориям работников бюджетной сферы</t>
  </si>
  <si>
    <t>Основное мероприятие "Обеспечение повышения оплаты труда отдельным категориям работников бюджетной сферы"</t>
  </si>
  <si>
    <t>ба доб 264,7</t>
  </si>
  <si>
    <t>ба не доб</t>
  </si>
  <si>
    <t>зн</t>
  </si>
  <si>
    <t>Основное мероприятие "Обеспечение деятельности Государственной автоматизированной системы «Выборы»"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</si>
  <si>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</si>
  <si>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Исполнение переданных государственных  полномочий по исполнению функций  государственного управления охраной труда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</si>
  <si>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</si>
  <si>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Основное мероприятие "Обеспечение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Вольска"</t>
  </si>
  <si>
    <t>Основное мероприятие "Освежение запасов средств индивидуальной защиты, ГСМ, медицинского имущества и дезинфекционных средств"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</si>
  <si>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</si>
  <si>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Основное мероприятие "Выполнение работ по технической инвентаризации (оформление технических планов и кадастровых паспортов объектов капитального строительства)"</t>
  </si>
  <si>
    <t>Проведение текущего и капитального ремонта муниципального имущества</t>
  </si>
  <si>
    <t>Основное мероприятие "Проведение текущего и капитального ремонта муниципального имущества"</t>
  </si>
  <si>
    <t>Замена светильников уличного освещения</t>
  </si>
  <si>
    <t>Основное мероприятие "Замена светильников уличного освещения"</t>
  </si>
  <si>
    <t>Основное мероприятие "Реализация основных общеобразовательных программ дошкольного образования"</t>
  </si>
  <si>
    <t>Основное мероприятие "Осуществление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образования"</t>
  </si>
  <si>
    <t>Реализация основных общеобразовательных программ начального общего, основного общего и среднего общего образования</t>
  </si>
  <si>
    <t>Перевозка обучающихся при подготовке и проведении ГИА</t>
  </si>
  <si>
    <t>Основное мероприятие "Перевозка обучающихся при подготовке и проведении ГИА"</t>
  </si>
  <si>
    <t>Реализация дополнительных общеразвивающих и предпрофессиональных программ культурной направленности</t>
  </si>
  <si>
    <t>Реализация дополнительных общеразвивающих и предпрофессиональных программ спортивной направленности</t>
  </si>
  <si>
    <t>69102</t>
  </si>
  <si>
    <t>Основное мероприятие "Библиотечное обслуживание населения, комплектование и обеспечение сохранности библиотечных фондов"</t>
  </si>
  <si>
    <t>Основное мероприятие "Капитальный ремонт  учреждений культуры города "</t>
  </si>
  <si>
    <t xml:space="preserve">Капитальный ремонт  учреждений культуры города </t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</si>
  <si>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</si>
  <si>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Основное мероприятие "Организация городских физкультурно-массовых спортивных мероприятий, участия в областных физкультурно-массовых спортивных мероприятиях"</t>
  </si>
  <si>
    <t>Содержание хоккейной коробки и катка</t>
  </si>
  <si>
    <t>Основное мероприятие "Содержание хоккейной коробки и катка"</t>
  </si>
  <si>
    <t>Поездки в бассейн и ледовый дворец г. Вольск</t>
  </si>
  <si>
    <t>Основное мероприятие "Поездки в бассейн и ледовый дворец г. Вольск"</t>
  </si>
  <si>
    <t>7Г002</t>
  </si>
  <si>
    <t xml:space="preserve">Благоустройство общественных территорий </t>
  </si>
  <si>
    <t xml:space="preserve">Основное мероприятие "Благоустройство общественных территорий" </t>
  </si>
  <si>
    <t>7Г000</t>
  </si>
  <si>
    <t>2019 год</t>
  </si>
  <si>
    <t>2020 год</t>
  </si>
  <si>
    <t xml:space="preserve"> к решению Собрания депутатов ЗАТО Шиханы</t>
  </si>
  <si>
    <t>Осуществление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</si>
  <si>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Осуществление государственных полномочий по организации предоставления гражданам субсидий на оплату жилого помещения и коммунальных услуг</t>
  </si>
  <si>
    <t>Осуществление отдельных государственных полномочий по государственному управлению охраной труда</t>
  </si>
  <si>
    <t>Обеспечение образовательной деятельности муниципальных общеобразовательных учреждений</t>
  </si>
  <si>
    <t>тыс. рублей</t>
  </si>
  <si>
    <t>Капитальный ремонт учреждений дополнительного образования</t>
  </si>
  <si>
    <t>Капитальный ремонт учреждений дополнительного образования спортивной направленности</t>
  </si>
  <si>
    <t>S1800</t>
  </si>
  <si>
    <t>Обеспечение повышения оплаты труда отдельным категориям работников бюджетной сферы за счет средств местного бюджета</t>
  </si>
  <si>
    <t>Обеспечение повышения оплаты труда некоторых категорий работников муниципальных учреждений</t>
  </si>
  <si>
    <t>S2300</t>
  </si>
  <si>
    <t>Основное мероприятие "Обеспечение повышения оплаты труда некоторых категорий работников муниципальных учреждений"</t>
  </si>
  <si>
    <t>L5550</t>
  </si>
  <si>
    <t>Осуществление расходов за счет иных межбюджетных трасфертов стимулирующего (поощрительного) характера</t>
  </si>
  <si>
    <t>78А00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</si>
  <si>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</si>
  <si>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Основное мероприятие "Оплата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домах"</t>
  </si>
  <si>
    <t>Укрепление материально-технической базы общеобразовательной организации</t>
  </si>
  <si>
    <t>Основное мероприятие "Укрепление материально-технической базы общеобразовательной организации"</t>
  </si>
  <si>
    <t>Развитие муниципального управления и централизация в ЗАТО Шиханы</t>
  </si>
  <si>
    <t>Социальная поддержка граждан в ЗАТО Шиханы</t>
  </si>
  <si>
    <t>Развитие экономики, поддержка предпринимательства  и управление муниципальным имуществом ЗАТО Шиханы</t>
  </si>
  <si>
    <t>Защита населения и территории ЗАТО Шиханы от чрезвычайных ситуаций природного и техногенного характера</t>
  </si>
  <si>
    <t>Обеспечение населения доступным жильем и   жилищно-коммунальными услугами, благоустройство территории ЗАТО Шиханы</t>
  </si>
  <si>
    <t>Основное мероприятие "Ведомственная целевая программа "Повышение безопасности дорожного движения в ЗАТО Шиханы""</t>
  </si>
  <si>
    <t>Основное мероприятие "Организация конкурса "Мой дом, мой двор""</t>
  </si>
  <si>
    <t>Организация конкурса "Мой дом, мой двор"</t>
  </si>
  <si>
    <t>Основное мероприятие "Энергосбережение и повышение энергетической эффективности на территории ЗАТО Шиханы"</t>
  </si>
  <si>
    <t>Энергосбережение и повышение энергетической эффективности на территории ЗАТО Шиханы</t>
  </si>
  <si>
    <t>Развитие физической культуры, спорта и молодежной политики в ЗАТО Шиханы</t>
  </si>
  <si>
    <t xml:space="preserve">Формирование комфортной городской среды на территории ЗАТО Шиханы </t>
  </si>
  <si>
    <t>Развитие культуры и средств массовой информации в ЗАТО Шиханы</t>
  </si>
  <si>
    <t>Развитие образования в ЗАТО Шиханы</t>
  </si>
  <si>
    <t>Подпрограмма «Развитие системы дошкольного образования в ЗАТО Шиханы»</t>
  </si>
  <si>
    <t>Подпрограмма «Развитие системы общего образования в ЗАТО Шиханы»</t>
  </si>
  <si>
    <t xml:space="preserve">Социальная поддержка граждан в ЗАТО Шиханы </t>
  </si>
  <si>
    <t>Подпрограмма «Развитие системы дополнительного образования в ЗАТО Шиханы»</t>
  </si>
  <si>
    <t>Основное мероприятие "Ведомственная целевая программа "Профилактика терроризма и экстремизма в ЗАТО Шиханы""</t>
  </si>
  <si>
    <t xml:space="preserve">Ведомственная целевая программа "Профилактика терроризма и экстремизма в ЗАТО Шиханы Саратовской области"
</t>
  </si>
  <si>
    <t xml:space="preserve">Обеспечение жильем молодых семей в рамках целевой программы "Жилище" </t>
  </si>
  <si>
    <t>Основное мероприятие "Ведомственная целевая программа "Доступная среда ЗАТО Шиханы" "</t>
  </si>
  <si>
    <t xml:space="preserve">Ведомственная целевая программа "Доступная среда ЗАТО Шиханы" </t>
  </si>
  <si>
    <t>Основное мероприятие "Ведомственная целевая программа "Организация отдыха, оздоровления и занятости детей в ЗАТО Шиханы""</t>
  </si>
  <si>
    <t>Ведомственная целевая программа "Организация отдыха, оздоровления и занятости детей в ЗАТО Шиханы"</t>
  </si>
  <si>
    <t>Основное мероприятие "Ведомственная целевая программа "Доступная среда ЗАТО Шиханы""</t>
  </si>
  <si>
    <t>Обследование технического состояния многоквартирного жилого дома (признание многоквартирного дома аварийным)</t>
  </si>
  <si>
    <t>Основное мероприятие "Обследование технического состояния многоквартирного жилого дома (признание многоквартирного дома аварийным)"</t>
  </si>
  <si>
    <t xml:space="preserve">Снос расселенного многоквартирного дома, признанного аварийным </t>
  </si>
  <si>
    <t>Основное мероприятие "Снос расселенного многоквартирного дома, признанного аварийным "</t>
  </si>
  <si>
    <t>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</t>
  </si>
  <si>
    <t>Основное мероприятие "Межевание и внесение сведений о границах г. Шиханы и территориальных зон, установленных правилами землепользования и застройки, в Единый государственный реестр недвижимости"</t>
  </si>
  <si>
    <t>Благоустройство пешеходных дорог, тротуаров, аллей, проездов</t>
  </si>
  <si>
    <t>Основное мероприятие "Благоустройство пешеходных дорог, тротуаров, аллей, проездов"</t>
  </si>
  <si>
    <t>Благоустройство общественных территорий центральной части города</t>
  </si>
  <si>
    <t>Основное мероприятие "Благоустройство общественных территорий центральной части города"</t>
  </si>
  <si>
    <t>Укрепление материально-технической базы  дошкольной образовательной организации</t>
  </si>
  <si>
    <t>Основное мероприятие "Укрепление материально-технической базы  дошкольной образовательной организации"</t>
  </si>
  <si>
    <t>Повышение уровня безопасности общеобразовательной организации</t>
  </si>
  <si>
    <t>Основное мероприятие "Повышение уровня безопасности общеобразовательной организации"</t>
  </si>
  <si>
    <t>69101</t>
  </si>
  <si>
    <t>69100</t>
  </si>
  <si>
    <t>Укрепление материально-технической базы учреждений дополнительного образования</t>
  </si>
  <si>
    <t>Основное мероприятие "Реализация дополнительных общеразвивающих и предпрофессиональных программ"</t>
  </si>
  <si>
    <t>Основное мероприятие "Укрепление материально-технической базы учреждений дополнительного образования"</t>
  </si>
  <si>
    <t>Укрепление материально-технической базы учреждений дополнительного образования культурной направленности</t>
  </si>
  <si>
    <t>Укрепление материально-технической базы учреждений дополнительного образования спортивной направленности</t>
  </si>
  <si>
    <t>Капитальный ремонт учреждений дополнительного образования культурной направленности</t>
  </si>
  <si>
    <t>Основное мероприятие "Капитальный ремонт учреждений дополнительного образования"</t>
  </si>
  <si>
    <t>Обеспечение повышения оплаты труда отдельным категориям работников бюджетной сферы (учреждений дополнительного образования культурной направленности)</t>
  </si>
  <si>
    <t>Обеспечение повышения оплаты труда отдельным категориям работников бюджетной сферы (учреждений дополнительного образования спортивной направленности)</t>
  </si>
  <si>
    <t>S1801</t>
  </si>
  <si>
    <t>S1802</t>
  </si>
  <si>
    <t>Обеспечение повышения оплаты труда отдельным категориям работников бюджетной сферы (учреждений дополнительного образования культурной направленности) за счет средств местного бюджета</t>
  </si>
  <si>
    <t>Обеспечение повышения оплаты труда отдельным категориям работников бюджетной сферы (учреждений дополнительного образования спортивной направленности) за счет средств местного бюджета</t>
  </si>
  <si>
    <t>Устройство верхнего слоя асфальтобетонного покрытия на беговых дорожках стадиона «Салют»</t>
  </si>
  <si>
    <t>Основное мероприятие "Устройство верхнего слоя асфальтобетонного покрытия на беговых дорожках стадиона «Салют»"</t>
  </si>
  <si>
    <t>Основное мероприятие "Строительство спортивно – оздоровительного комплекса"</t>
  </si>
  <si>
    <t>Участие творческих коллективов ЗАТО Шиханы в областных мероприятиях, конкурсах, фестивалях</t>
  </si>
  <si>
    <t>Основное мероприятие "Участие творческих коллективов ЗАТО Шиханы в областных мероприятиях, конкурсах, фестивалях"</t>
  </si>
  <si>
    <t>Условно утверждаемые расходы</t>
  </si>
  <si>
    <t>2021 год</t>
  </si>
  <si>
    <t>Приложение № 7</t>
  </si>
  <si>
    <t>Ведомственная структура расходов бюджета г. Шиханы на 2019 год и на плановый период 2020 и 2021 годов</t>
  </si>
  <si>
    <r>
      <t xml:space="preserve">   от ________</t>
    </r>
    <r>
      <rPr>
        <u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№</t>
    </r>
    <r>
      <rPr>
        <u/>
        <sz val="12"/>
        <rFont val="Times New Roman"/>
        <family val="1"/>
        <charset val="204"/>
      </rPr>
      <t xml:space="preserve"> _______</t>
    </r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</si>
</sst>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_р_."/>
  </numFmts>
  <fonts count="26">
    <font>
      <sz val="10"/>
      <name val="Arial Cyr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</font>
    <font>
      <sz val="10"/>
      <name val="Arial"/>
      <family val="2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9.3000000000000007"/>
      <name val="Arial"/>
      <family val="2"/>
    </font>
    <font>
      <sz val="9.3000000000000007"/>
      <name val="Arial"/>
      <family val="2"/>
    </font>
    <font>
      <sz val="10"/>
      <name val="Arial Cyr"/>
      <charset val="204"/>
    </font>
    <font>
      <sz val="12"/>
      <name val="Arial Cyr"/>
      <charset val="204"/>
    </font>
    <font>
      <sz val="9.3000000000000007"/>
      <name val="Arial"/>
      <family val="2"/>
      <charset val="204"/>
    </font>
    <font>
      <b/>
      <sz val="10"/>
      <name val="Arial"/>
      <family val="2"/>
      <charset val="204"/>
    </font>
    <font>
      <i/>
      <sz val="12"/>
      <name val="Arial Cyr"/>
      <charset val="204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89">
    <xf numFmtId="0" fontId="0" fillId="0" borderId="0" xfId="0"/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164" fontId="8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49" fontId="6" fillId="0" borderId="0" xfId="0" applyNumberFormat="1" applyFont="1" applyFill="1" applyAlignment="1">
      <alignment wrapText="1"/>
    </xf>
    <xf numFmtId="0" fontId="11" fillId="0" borderId="0" xfId="0" applyFont="1" applyFill="1"/>
    <xf numFmtId="164" fontId="12" fillId="0" borderId="1" xfId="0" applyNumberFormat="1" applyFont="1" applyFill="1" applyBorder="1" applyAlignment="1">
      <alignment horizontal="righ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Fill="1" applyBorder="1" applyAlignment="1">
      <alignment horizontal="right" vertical="center" wrapText="1"/>
    </xf>
    <xf numFmtId="164" fontId="8" fillId="0" borderId="0" xfId="0" applyNumberFormat="1" applyFont="1" applyFill="1" applyAlignment="1">
      <alignment wrapText="1"/>
    </xf>
    <xf numFmtId="0" fontId="14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164" fontId="12" fillId="2" borderId="1" xfId="0" applyNumberFormat="1" applyFont="1" applyFill="1" applyBorder="1" applyAlignment="1">
      <alignment horizontal="right" vertical="center" wrapText="1"/>
    </xf>
    <xf numFmtId="164" fontId="9" fillId="2" borderId="1" xfId="0" applyNumberFormat="1" applyFont="1" applyFill="1" applyBorder="1" applyAlignment="1">
      <alignment horizontal="right" vertical="center" wrapText="1"/>
    </xf>
    <xf numFmtId="165" fontId="8" fillId="0" borderId="0" xfId="0" applyNumberFormat="1" applyFont="1" applyFill="1" applyAlignment="1">
      <alignment wrapText="1"/>
    </xf>
    <xf numFmtId="0" fontId="8" fillId="3" borderId="0" xfId="0" applyFont="1" applyFill="1" applyAlignment="1">
      <alignment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2" borderId="0" xfId="0" applyNumberFormat="1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13" fillId="0" borderId="0" xfId="0" applyNumberFormat="1" applyFont="1" applyFill="1" applyBorder="1" applyAlignment="1">
      <alignment horizontal="right" vertical="center" wrapText="1"/>
    </xf>
    <xf numFmtId="49" fontId="12" fillId="0" borderId="0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21" fillId="4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right" vertical="center"/>
    </xf>
    <xf numFmtId="49" fontId="23" fillId="0" borderId="1" xfId="0" applyNumberFormat="1" applyFont="1" applyFill="1" applyBorder="1" applyAlignment="1">
      <alignment horizontal="center" vertical="center"/>
    </xf>
    <xf numFmtId="164" fontId="13" fillId="4" borderId="1" xfId="0" applyNumberFormat="1" applyFont="1" applyFill="1" applyBorder="1" applyAlignment="1">
      <alignment horizontal="right" vertical="center"/>
    </xf>
    <xf numFmtId="49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justify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wrapText="1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5"/>
  <sheetViews>
    <sheetView tabSelected="1" view="pageBreakPreview" zoomScale="84" zoomScaleNormal="75" zoomScaleSheetLayoutView="84" workbookViewId="0">
      <pane ySplit="10" topLeftCell="A11" activePane="bottomLeft" state="frozen"/>
      <selection pane="bottomLeft" activeCell="A5" sqref="A5:H5"/>
    </sheetView>
  </sheetViews>
  <sheetFormatPr defaultColWidth="9.140625" defaultRowHeight="15"/>
  <cols>
    <col min="1" max="1" width="73.42578125" style="8" customWidth="1"/>
    <col min="2" max="2" width="5.85546875" style="9" customWidth="1"/>
    <col min="3" max="3" width="4.85546875" style="8" customWidth="1"/>
    <col min="4" max="4" width="4.7109375" style="8" customWidth="1"/>
    <col min="5" max="5" width="9.140625" style="8" customWidth="1"/>
    <col min="6" max="6" width="8.42578125" style="8" customWidth="1"/>
    <col min="7" max="7" width="5.28515625" style="8" customWidth="1"/>
    <col min="8" max="8" width="10.7109375" style="1" customWidth="1"/>
    <col min="9" max="10" width="10.28515625" style="1" customWidth="1"/>
    <col min="11" max="11" width="4.140625" style="1" customWidth="1"/>
    <col min="12" max="12" width="6.42578125" style="1" customWidth="1"/>
    <col min="13" max="13" width="12.7109375" style="1" customWidth="1"/>
    <col min="14" max="14" width="13.28515625" style="1" customWidth="1"/>
    <col min="15" max="15" width="11.28515625" style="1" customWidth="1"/>
    <col min="16" max="16384" width="9.140625" style="1"/>
  </cols>
  <sheetData>
    <row r="1" spans="1:15">
      <c r="A1" s="8" t="s">
        <v>202</v>
      </c>
    </row>
    <row r="2" spans="1:15" s="11" customFormat="1" ht="15.75">
      <c r="A2" s="16"/>
      <c r="B2" s="39"/>
      <c r="C2" s="39"/>
      <c r="D2" s="39"/>
      <c r="E2" s="39"/>
      <c r="F2" s="39"/>
      <c r="G2" s="82" t="s">
        <v>325</v>
      </c>
      <c r="H2" s="82"/>
      <c r="I2" s="82"/>
      <c r="J2" s="82"/>
      <c r="K2" s="23"/>
      <c r="L2" s="23"/>
      <c r="M2" s="23"/>
    </row>
    <row r="3" spans="1:15" s="11" customFormat="1" ht="31.5" customHeight="1">
      <c r="A3" s="40"/>
      <c r="B3" s="40"/>
      <c r="C3" s="40"/>
      <c r="D3" s="40"/>
      <c r="E3" s="40"/>
      <c r="F3" s="40"/>
      <c r="G3" s="80" t="s">
        <v>243</v>
      </c>
      <c r="H3" s="80"/>
      <c r="I3" s="80"/>
      <c r="J3" s="80"/>
      <c r="K3" s="24"/>
      <c r="L3" s="24"/>
      <c r="M3" s="24"/>
    </row>
    <row r="4" spans="1:15" s="11" customFormat="1" ht="15.75">
      <c r="A4" s="40"/>
      <c r="B4" s="40"/>
      <c r="C4" s="40"/>
      <c r="D4" s="40"/>
      <c r="E4" s="40"/>
      <c r="F4" s="40"/>
      <c r="G4" s="81" t="s">
        <v>327</v>
      </c>
      <c r="H4" s="81"/>
      <c r="I4" s="81"/>
      <c r="J4" s="81"/>
      <c r="K4" s="24"/>
      <c r="L4" s="24"/>
      <c r="M4" s="24"/>
    </row>
    <row r="5" spans="1:15" s="11" customFormat="1" ht="15.75">
      <c r="A5" s="77"/>
      <c r="B5" s="77"/>
      <c r="C5" s="77"/>
      <c r="D5" s="77"/>
      <c r="E5" s="77"/>
      <c r="F5" s="77"/>
      <c r="G5" s="77"/>
      <c r="H5" s="77"/>
      <c r="I5" s="25"/>
      <c r="J5" s="25"/>
      <c r="K5" s="25"/>
      <c r="L5" s="25"/>
      <c r="M5" s="25"/>
    </row>
    <row r="6" spans="1:15" ht="15.75">
      <c r="A6" s="78" t="s">
        <v>326</v>
      </c>
      <c r="B6" s="78"/>
      <c r="C6" s="78"/>
      <c r="D6" s="78"/>
      <c r="E6" s="78"/>
      <c r="F6" s="78"/>
      <c r="G6" s="78"/>
      <c r="H6" s="78"/>
      <c r="I6" s="78"/>
      <c r="J6" s="78"/>
      <c r="K6" s="26"/>
      <c r="L6" s="26"/>
      <c r="M6" s="26"/>
    </row>
    <row r="7" spans="1:15" ht="15.75">
      <c r="A7" s="78"/>
      <c r="B7" s="78"/>
      <c r="C7" s="78"/>
      <c r="D7" s="78"/>
      <c r="E7" s="78"/>
      <c r="F7" s="78"/>
      <c r="G7" s="78"/>
      <c r="H7" s="78"/>
      <c r="I7" s="78"/>
      <c r="J7" s="78"/>
      <c r="K7" s="26"/>
      <c r="L7" s="26"/>
      <c r="M7" s="26"/>
    </row>
    <row r="8" spans="1:15">
      <c r="G8" s="76"/>
      <c r="H8" s="76"/>
      <c r="I8" s="79" t="s">
        <v>248</v>
      </c>
      <c r="J8" s="79"/>
      <c r="K8" s="38"/>
      <c r="L8" s="27"/>
      <c r="M8" s="27"/>
    </row>
    <row r="9" spans="1:15" ht="15.75">
      <c r="A9" s="75" t="s">
        <v>0</v>
      </c>
      <c r="B9" s="75" t="s">
        <v>29</v>
      </c>
      <c r="C9" s="75" t="s">
        <v>9</v>
      </c>
      <c r="D9" s="75" t="s">
        <v>10</v>
      </c>
      <c r="E9" s="83" t="s">
        <v>111</v>
      </c>
      <c r="F9" s="84"/>
      <c r="G9" s="75" t="s">
        <v>11</v>
      </c>
      <c r="H9" s="86" t="s">
        <v>241</v>
      </c>
      <c r="I9" s="86" t="s">
        <v>242</v>
      </c>
      <c r="J9" s="88" t="s">
        <v>324</v>
      </c>
      <c r="K9" s="37"/>
      <c r="L9" s="37"/>
      <c r="M9" s="28"/>
    </row>
    <row r="10" spans="1:15" s="2" customFormat="1" ht="52.5" customHeight="1">
      <c r="A10" s="75"/>
      <c r="B10" s="75"/>
      <c r="C10" s="75"/>
      <c r="D10" s="75"/>
      <c r="E10" s="36" t="s">
        <v>188</v>
      </c>
      <c r="F10" s="36" t="s">
        <v>189</v>
      </c>
      <c r="G10" s="75"/>
      <c r="H10" s="87"/>
      <c r="I10" s="87"/>
      <c r="J10" s="88"/>
      <c r="K10" s="37"/>
      <c r="L10" s="37"/>
      <c r="M10" s="28"/>
    </row>
    <row r="11" spans="1:15" s="5" customFormat="1" ht="25.5">
      <c r="A11" s="72" t="s">
        <v>51</v>
      </c>
      <c r="B11" s="73" t="s">
        <v>33</v>
      </c>
      <c r="C11" s="73"/>
      <c r="D11" s="73"/>
      <c r="E11" s="73"/>
      <c r="F11" s="73"/>
      <c r="G11" s="73"/>
      <c r="H11" s="14">
        <f t="shared" ref="H11:J15" si="0">H12</f>
        <v>724.4</v>
      </c>
      <c r="I11" s="14">
        <f t="shared" si="0"/>
        <v>759.1</v>
      </c>
      <c r="J11" s="14">
        <f t="shared" si="0"/>
        <v>784.9</v>
      </c>
      <c r="K11" s="29"/>
      <c r="L11" s="29"/>
      <c r="M11" s="29"/>
      <c r="O11" s="4"/>
    </row>
    <row r="12" spans="1:15" s="5" customFormat="1" ht="12.75">
      <c r="A12" s="47" t="s">
        <v>13</v>
      </c>
      <c r="B12" s="48" t="s">
        <v>33</v>
      </c>
      <c r="C12" s="48" t="s">
        <v>1</v>
      </c>
      <c r="D12" s="48"/>
      <c r="E12" s="48"/>
      <c r="F12" s="48"/>
      <c r="G12" s="48"/>
      <c r="H12" s="49">
        <f t="shared" si="0"/>
        <v>724.4</v>
      </c>
      <c r="I12" s="49">
        <f t="shared" si="0"/>
        <v>759.1</v>
      </c>
      <c r="J12" s="49">
        <f t="shared" si="0"/>
        <v>784.9</v>
      </c>
      <c r="K12" s="30"/>
      <c r="L12" s="30"/>
      <c r="M12" s="30"/>
      <c r="O12" s="12"/>
    </row>
    <row r="13" spans="1:15" s="5" customFormat="1" ht="38.25">
      <c r="A13" s="47" t="s">
        <v>38</v>
      </c>
      <c r="B13" s="48" t="s">
        <v>33</v>
      </c>
      <c r="C13" s="48" t="s">
        <v>1</v>
      </c>
      <c r="D13" s="48" t="s">
        <v>5</v>
      </c>
      <c r="E13" s="48"/>
      <c r="F13" s="48"/>
      <c r="G13" s="48"/>
      <c r="H13" s="49">
        <f t="shared" si="0"/>
        <v>724.4</v>
      </c>
      <c r="I13" s="49">
        <f t="shared" si="0"/>
        <v>759.1</v>
      </c>
      <c r="J13" s="49">
        <f t="shared" si="0"/>
        <v>784.9</v>
      </c>
      <c r="K13" s="30"/>
      <c r="L13" s="30"/>
      <c r="M13" s="30"/>
      <c r="O13" s="12"/>
    </row>
    <row r="14" spans="1:15" s="5" customFormat="1" ht="12.75">
      <c r="A14" s="50" t="s">
        <v>263</v>
      </c>
      <c r="B14" s="48" t="s">
        <v>33</v>
      </c>
      <c r="C14" s="48" t="s">
        <v>1</v>
      </c>
      <c r="D14" s="48" t="s">
        <v>5</v>
      </c>
      <c r="E14" s="51">
        <v>71000</v>
      </c>
      <c r="F14" s="52" t="s">
        <v>113</v>
      </c>
      <c r="G14" s="48"/>
      <c r="H14" s="49">
        <f>H15</f>
        <v>724.4</v>
      </c>
      <c r="I14" s="49">
        <f t="shared" si="0"/>
        <v>759.1</v>
      </c>
      <c r="J14" s="49">
        <f t="shared" si="0"/>
        <v>784.9</v>
      </c>
      <c r="K14" s="30"/>
      <c r="L14" s="30"/>
      <c r="M14" s="30"/>
      <c r="O14" s="12"/>
    </row>
    <row r="15" spans="1:15" s="5" customFormat="1" ht="25.5">
      <c r="A15" s="50" t="s">
        <v>128</v>
      </c>
      <c r="B15" s="48" t="s">
        <v>33</v>
      </c>
      <c r="C15" s="48" t="s">
        <v>1</v>
      </c>
      <c r="D15" s="48" t="s">
        <v>5</v>
      </c>
      <c r="E15" s="41">
        <v>71001</v>
      </c>
      <c r="F15" s="42" t="s">
        <v>113</v>
      </c>
      <c r="G15" s="48"/>
      <c r="H15" s="49">
        <f t="shared" si="0"/>
        <v>724.4</v>
      </c>
      <c r="I15" s="49">
        <f t="shared" si="0"/>
        <v>759.1</v>
      </c>
      <c r="J15" s="49">
        <f t="shared" si="0"/>
        <v>784.9</v>
      </c>
      <c r="K15" s="30"/>
      <c r="L15" s="30"/>
      <c r="M15" s="30"/>
      <c r="O15" s="12"/>
    </row>
    <row r="16" spans="1:15" s="5" customFormat="1" ht="12.75">
      <c r="A16" s="50" t="s">
        <v>114</v>
      </c>
      <c r="B16" s="48" t="s">
        <v>33</v>
      </c>
      <c r="C16" s="48" t="s">
        <v>1</v>
      </c>
      <c r="D16" s="48" t="s">
        <v>5</v>
      </c>
      <c r="E16" s="41">
        <v>71001</v>
      </c>
      <c r="F16" s="42" t="s">
        <v>112</v>
      </c>
      <c r="G16" s="48"/>
      <c r="H16" s="49">
        <f>H17+H19</f>
        <v>724.4</v>
      </c>
      <c r="I16" s="49">
        <f>I17+I19</f>
        <v>759.1</v>
      </c>
      <c r="J16" s="49">
        <f>J17+J19</f>
        <v>784.9</v>
      </c>
      <c r="K16" s="30"/>
      <c r="L16" s="30"/>
      <c r="M16" s="30"/>
      <c r="O16" s="12"/>
    </row>
    <row r="17" spans="1:15" s="5" customFormat="1" ht="38.25">
      <c r="A17" s="47" t="s">
        <v>56</v>
      </c>
      <c r="B17" s="48" t="s">
        <v>33</v>
      </c>
      <c r="C17" s="48" t="s">
        <v>1</v>
      </c>
      <c r="D17" s="48" t="s">
        <v>5</v>
      </c>
      <c r="E17" s="41">
        <v>71001</v>
      </c>
      <c r="F17" s="42" t="s">
        <v>112</v>
      </c>
      <c r="G17" s="48" t="s">
        <v>55</v>
      </c>
      <c r="H17" s="49">
        <f>H18</f>
        <v>723.4</v>
      </c>
      <c r="I17" s="49">
        <f>I18</f>
        <v>758.1</v>
      </c>
      <c r="J17" s="49">
        <f>J18</f>
        <v>783.9</v>
      </c>
      <c r="K17" s="30"/>
      <c r="L17" s="30"/>
      <c r="M17" s="30"/>
      <c r="O17" s="12"/>
    </row>
    <row r="18" spans="1:15" s="5" customFormat="1" ht="12.75">
      <c r="A18" s="47" t="s">
        <v>58</v>
      </c>
      <c r="B18" s="48" t="s">
        <v>33</v>
      </c>
      <c r="C18" s="48" t="s">
        <v>1</v>
      </c>
      <c r="D18" s="48" t="s">
        <v>5</v>
      </c>
      <c r="E18" s="41">
        <v>71001</v>
      </c>
      <c r="F18" s="42" t="s">
        <v>112</v>
      </c>
      <c r="G18" s="48" t="s">
        <v>57</v>
      </c>
      <c r="H18" s="62">
        <v>723.4</v>
      </c>
      <c r="I18" s="62">
        <v>758.1</v>
      </c>
      <c r="J18" s="62">
        <v>783.9</v>
      </c>
      <c r="K18" s="31" t="s">
        <v>207</v>
      </c>
      <c r="L18" s="31"/>
      <c r="M18" s="31"/>
      <c r="O18" s="19"/>
    </row>
    <row r="19" spans="1:15" s="5" customFormat="1" ht="12.75">
      <c r="A19" s="47" t="s">
        <v>64</v>
      </c>
      <c r="B19" s="48" t="s">
        <v>33</v>
      </c>
      <c r="C19" s="48" t="s">
        <v>1</v>
      </c>
      <c r="D19" s="48" t="s">
        <v>5</v>
      </c>
      <c r="E19" s="41">
        <v>71001</v>
      </c>
      <c r="F19" s="42" t="s">
        <v>112</v>
      </c>
      <c r="G19" s="53" t="s">
        <v>62</v>
      </c>
      <c r="H19" s="49">
        <f>H20</f>
        <v>1</v>
      </c>
      <c r="I19" s="49">
        <f>I20</f>
        <v>1</v>
      </c>
      <c r="J19" s="49">
        <f>J20</f>
        <v>1</v>
      </c>
      <c r="K19" s="30"/>
      <c r="L19" s="30"/>
      <c r="M19" s="31"/>
      <c r="O19" s="19"/>
    </row>
    <row r="20" spans="1:15" s="5" customFormat="1" ht="12.75">
      <c r="A20" s="47" t="s">
        <v>65</v>
      </c>
      <c r="B20" s="48" t="s">
        <v>33</v>
      </c>
      <c r="C20" s="48" t="s">
        <v>1</v>
      </c>
      <c r="D20" s="48" t="s">
        <v>5</v>
      </c>
      <c r="E20" s="41">
        <v>71001</v>
      </c>
      <c r="F20" s="42" t="s">
        <v>112</v>
      </c>
      <c r="G20" s="53" t="s">
        <v>63</v>
      </c>
      <c r="H20" s="62">
        <v>1</v>
      </c>
      <c r="I20" s="62">
        <v>1</v>
      </c>
      <c r="J20" s="62">
        <v>1</v>
      </c>
      <c r="K20" s="31" t="s">
        <v>207</v>
      </c>
      <c r="L20" s="31"/>
      <c r="M20" s="31"/>
      <c r="O20" s="19"/>
    </row>
    <row r="21" spans="1:15" s="3" customFormat="1" ht="25.5">
      <c r="A21" s="54" t="s">
        <v>184</v>
      </c>
      <c r="B21" s="55" t="s">
        <v>34</v>
      </c>
      <c r="C21" s="55"/>
      <c r="D21" s="55"/>
      <c r="E21" s="55"/>
      <c r="F21" s="55"/>
      <c r="G21" s="55"/>
      <c r="H21" s="14">
        <f>H22+H137+H144+H167+H201+H255+H275+H282</f>
        <v>55229.2</v>
      </c>
      <c r="I21" s="14">
        <f>I22+I137+I144+I167+I201+I255+I275+I282</f>
        <v>48299.5</v>
      </c>
      <c r="J21" s="14">
        <f>J22+J137+J144+J167+J201+J255+J275+J282</f>
        <v>57585.599999999999</v>
      </c>
      <c r="K21" s="29"/>
      <c r="L21" s="29"/>
      <c r="M21" s="29"/>
      <c r="O21" s="4"/>
    </row>
    <row r="22" spans="1:15" s="3" customFormat="1" ht="12.75">
      <c r="A22" s="47" t="s">
        <v>13</v>
      </c>
      <c r="B22" s="53" t="s">
        <v>34</v>
      </c>
      <c r="C22" s="53" t="s">
        <v>1</v>
      </c>
      <c r="D22" s="53"/>
      <c r="E22" s="55"/>
      <c r="F22" s="55"/>
      <c r="G22" s="55"/>
      <c r="H22" s="49">
        <f>H23+H29+H78+H84</f>
        <v>27647.199999999997</v>
      </c>
      <c r="I22" s="49">
        <f t="shared" ref="I22:J22" si="1">I23+I29+I78+I84</f>
        <v>24520.799999999999</v>
      </c>
      <c r="J22" s="49">
        <f t="shared" si="1"/>
        <v>25959.300000000003</v>
      </c>
      <c r="K22" s="30"/>
      <c r="L22" s="30"/>
      <c r="M22" s="30"/>
      <c r="O22" s="12"/>
    </row>
    <row r="23" spans="1:15" s="3" customFormat="1" ht="25.5">
      <c r="A23" s="47" t="s">
        <v>192</v>
      </c>
      <c r="B23" s="53" t="s">
        <v>34</v>
      </c>
      <c r="C23" s="53" t="s">
        <v>1</v>
      </c>
      <c r="D23" s="53" t="s">
        <v>6</v>
      </c>
      <c r="E23" s="53"/>
      <c r="F23" s="53"/>
      <c r="G23" s="53"/>
      <c r="H23" s="49">
        <f t="shared" ref="H23:J27" si="2">H24</f>
        <v>1171.8</v>
      </c>
      <c r="I23" s="49">
        <f t="shared" si="2"/>
        <v>1171.8</v>
      </c>
      <c r="J23" s="49">
        <f t="shared" si="2"/>
        <v>1171.8</v>
      </c>
      <c r="K23" s="30"/>
      <c r="L23" s="30"/>
      <c r="M23" s="30"/>
      <c r="O23" s="12"/>
    </row>
    <row r="24" spans="1:15" s="3" customFormat="1" ht="12.75">
      <c r="A24" s="50" t="s">
        <v>263</v>
      </c>
      <c r="B24" s="53" t="s">
        <v>34</v>
      </c>
      <c r="C24" s="53" t="s">
        <v>1</v>
      </c>
      <c r="D24" s="53" t="s">
        <v>6</v>
      </c>
      <c r="E24" s="51">
        <v>71000</v>
      </c>
      <c r="F24" s="52" t="s">
        <v>113</v>
      </c>
      <c r="G24" s="53"/>
      <c r="H24" s="49">
        <f t="shared" si="2"/>
        <v>1171.8</v>
      </c>
      <c r="I24" s="49">
        <f t="shared" si="2"/>
        <v>1171.8</v>
      </c>
      <c r="J24" s="49">
        <f t="shared" si="2"/>
        <v>1171.8</v>
      </c>
      <c r="K24" s="30"/>
      <c r="L24" s="30"/>
      <c r="M24" s="30"/>
      <c r="O24" s="12"/>
    </row>
    <row r="25" spans="1:15" s="3" customFormat="1" ht="25.5">
      <c r="A25" s="50" t="s">
        <v>128</v>
      </c>
      <c r="B25" s="53" t="s">
        <v>34</v>
      </c>
      <c r="C25" s="53" t="s">
        <v>1</v>
      </c>
      <c r="D25" s="53" t="s">
        <v>6</v>
      </c>
      <c r="E25" s="41">
        <v>71001</v>
      </c>
      <c r="F25" s="42" t="s">
        <v>113</v>
      </c>
      <c r="G25" s="53"/>
      <c r="H25" s="49">
        <f t="shared" si="2"/>
        <v>1171.8</v>
      </c>
      <c r="I25" s="49">
        <f t="shared" si="2"/>
        <v>1171.8</v>
      </c>
      <c r="J25" s="49">
        <f t="shared" si="2"/>
        <v>1171.8</v>
      </c>
      <c r="K25" s="30"/>
      <c r="L25" s="30"/>
      <c r="M25" s="30"/>
      <c r="O25" s="12"/>
    </row>
    <row r="26" spans="1:15" s="3" customFormat="1" ht="12.75">
      <c r="A26" s="47" t="s">
        <v>193</v>
      </c>
      <c r="B26" s="53" t="s">
        <v>34</v>
      </c>
      <c r="C26" s="53" t="s">
        <v>1</v>
      </c>
      <c r="D26" s="53" t="s">
        <v>6</v>
      </c>
      <c r="E26" s="41">
        <v>71001</v>
      </c>
      <c r="F26" s="42" t="s">
        <v>115</v>
      </c>
      <c r="G26" s="53"/>
      <c r="H26" s="49">
        <f t="shared" si="2"/>
        <v>1171.8</v>
      </c>
      <c r="I26" s="49">
        <f t="shared" si="2"/>
        <v>1171.8</v>
      </c>
      <c r="J26" s="49">
        <f t="shared" si="2"/>
        <v>1171.8</v>
      </c>
      <c r="K26" s="30"/>
      <c r="L26" s="30"/>
      <c r="M26" s="30"/>
      <c r="O26" s="12"/>
    </row>
    <row r="27" spans="1:15" s="3" customFormat="1" ht="38.25">
      <c r="A27" s="47" t="s">
        <v>56</v>
      </c>
      <c r="B27" s="53" t="s">
        <v>34</v>
      </c>
      <c r="C27" s="53" t="s">
        <v>1</v>
      </c>
      <c r="D27" s="53" t="s">
        <v>6</v>
      </c>
      <c r="E27" s="41">
        <v>71001</v>
      </c>
      <c r="F27" s="42" t="s">
        <v>115</v>
      </c>
      <c r="G27" s="53" t="s">
        <v>55</v>
      </c>
      <c r="H27" s="49">
        <f t="shared" si="2"/>
        <v>1171.8</v>
      </c>
      <c r="I27" s="49">
        <f t="shared" si="2"/>
        <v>1171.8</v>
      </c>
      <c r="J27" s="49">
        <f t="shared" si="2"/>
        <v>1171.8</v>
      </c>
      <c r="K27" s="30"/>
      <c r="L27" s="30"/>
      <c r="M27" s="30"/>
      <c r="O27" s="12"/>
    </row>
    <row r="28" spans="1:15" s="3" customFormat="1" ht="12.75">
      <c r="A28" s="47" t="s">
        <v>58</v>
      </c>
      <c r="B28" s="53" t="s">
        <v>34</v>
      </c>
      <c r="C28" s="53" t="s">
        <v>1</v>
      </c>
      <c r="D28" s="53" t="s">
        <v>6</v>
      </c>
      <c r="E28" s="41">
        <v>71001</v>
      </c>
      <c r="F28" s="42" t="s">
        <v>115</v>
      </c>
      <c r="G28" s="53" t="s">
        <v>57</v>
      </c>
      <c r="H28" s="63">
        <f>900+271.8</f>
        <v>1171.8</v>
      </c>
      <c r="I28" s="63">
        <f t="shared" ref="I28:J28" si="3">900+271.8</f>
        <v>1171.8</v>
      </c>
      <c r="J28" s="63">
        <f t="shared" si="3"/>
        <v>1171.8</v>
      </c>
      <c r="K28" s="31" t="s">
        <v>207</v>
      </c>
      <c r="L28" s="31"/>
      <c r="M28" s="30"/>
      <c r="O28" s="12"/>
    </row>
    <row r="29" spans="1:15" s="3" customFormat="1" ht="38.25">
      <c r="A29" s="47" t="s">
        <v>43</v>
      </c>
      <c r="B29" s="53" t="s">
        <v>34</v>
      </c>
      <c r="C29" s="53" t="s">
        <v>1</v>
      </c>
      <c r="D29" s="53" t="s">
        <v>8</v>
      </c>
      <c r="E29" s="53"/>
      <c r="F29" s="53"/>
      <c r="G29" s="53"/>
      <c r="H29" s="49">
        <f>H30+H52</f>
        <v>8052.9</v>
      </c>
      <c r="I29" s="49">
        <f>I30+I52</f>
        <v>8108</v>
      </c>
      <c r="J29" s="49">
        <f>J30+J52</f>
        <v>8603.3000000000011</v>
      </c>
      <c r="K29" s="30"/>
      <c r="L29" s="30"/>
      <c r="M29" s="30"/>
      <c r="O29" s="12"/>
    </row>
    <row r="30" spans="1:15" s="3" customFormat="1" ht="12.75">
      <c r="A30" s="50" t="s">
        <v>263</v>
      </c>
      <c r="B30" s="53" t="s">
        <v>34</v>
      </c>
      <c r="C30" s="53" t="s">
        <v>1</v>
      </c>
      <c r="D30" s="53" t="s">
        <v>8</v>
      </c>
      <c r="E30" s="51">
        <v>71000</v>
      </c>
      <c r="F30" s="52" t="s">
        <v>113</v>
      </c>
      <c r="G30" s="53"/>
      <c r="H30" s="49">
        <f>H31+H42+H48</f>
        <v>6976</v>
      </c>
      <c r="I30" s="49">
        <f>I31+I42+I48</f>
        <v>6996.6</v>
      </c>
      <c r="J30" s="49">
        <f>J31+J42+J48</f>
        <v>7457.2000000000007</v>
      </c>
      <c r="K30" s="30"/>
      <c r="L30" s="30"/>
      <c r="M30" s="30"/>
      <c r="O30" s="12"/>
    </row>
    <row r="31" spans="1:15" s="3" customFormat="1" ht="25.5">
      <c r="A31" s="50" t="s">
        <v>128</v>
      </c>
      <c r="B31" s="53" t="s">
        <v>34</v>
      </c>
      <c r="C31" s="53" t="s">
        <v>1</v>
      </c>
      <c r="D31" s="53" t="s">
        <v>8</v>
      </c>
      <c r="E31" s="41">
        <v>71001</v>
      </c>
      <c r="F31" s="42" t="s">
        <v>113</v>
      </c>
      <c r="G31" s="53"/>
      <c r="H31" s="49">
        <f>H35+H32</f>
        <v>6707.9</v>
      </c>
      <c r="I31" s="49">
        <f>I35+I32</f>
        <v>6776.7000000000007</v>
      </c>
      <c r="J31" s="49">
        <f>J35+J32</f>
        <v>7230.4000000000005</v>
      </c>
      <c r="K31" s="30"/>
      <c r="L31" s="30"/>
      <c r="M31" s="30"/>
      <c r="O31" s="12"/>
    </row>
    <row r="32" spans="1:15" s="3" customFormat="1" ht="12.75">
      <c r="A32" s="47" t="s">
        <v>193</v>
      </c>
      <c r="B32" s="53" t="s">
        <v>34</v>
      </c>
      <c r="C32" s="53" t="s">
        <v>1</v>
      </c>
      <c r="D32" s="53" t="s">
        <v>8</v>
      </c>
      <c r="E32" s="41">
        <v>71001</v>
      </c>
      <c r="F32" s="42" t="s">
        <v>115</v>
      </c>
      <c r="G32" s="53"/>
      <c r="H32" s="49">
        <f t="shared" ref="H32:J33" si="4">H33</f>
        <v>1301</v>
      </c>
      <c r="I32" s="49">
        <f t="shared" si="4"/>
        <v>1361.9</v>
      </c>
      <c r="J32" s="49">
        <f t="shared" si="4"/>
        <v>1397.3000000000002</v>
      </c>
      <c r="K32" s="30"/>
      <c r="L32" s="30"/>
      <c r="M32" s="30"/>
      <c r="O32" s="12"/>
    </row>
    <row r="33" spans="1:15" s="3" customFormat="1" ht="38.25">
      <c r="A33" s="47" t="s">
        <v>56</v>
      </c>
      <c r="B33" s="53" t="s">
        <v>34</v>
      </c>
      <c r="C33" s="53" t="s">
        <v>1</v>
      </c>
      <c r="D33" s="53" t="s">
        <v>8</v>
      </c>
      <c r="E33" s="41">
        <v>71001</v>
      </c>
      <c r="F33" s="42" t="s">
        <v>115</v>
      </c>
      <c r="G33" s="53" t="s">
        <v>55</v>
      </c>
      <c r="H33" s="49">
        <f t="shared" si="4"/>
        <v>1301</v>
      </c>
      <c r="I33" s="49">
        <f t="shared" si="4"/>
        <v>1361.9</v>
      </c>
      <c r="J33" s="49">
        <f t="shared" si="4"/>
        <v>1397.3000000000002</v>
      </c>
      <c r="K33" s="30"/>
      <c r="L33" s="30"/>
      <c r="M33" s="30"/>
      <c r="O33" s="12"/>
    </row>
    <row r="34" spans="1:15" s="3" customFormat="1" ht="12.75">
      <c r="A34" s="47" t="s">
        <v>58</v>
      </c>
      <c r="B34" s="53" t="s">
        <v>34</v>
      </c>
      <c r="C34" s="53" t="s">
        <v>1</v>
      </c>
      <c r="D34" s="53" t="s">
        <v>8</v>
      </c>
      <c r="E34" s="41">
        <v>71001</v>
      </c>
      <c r="F34" s="42" t="s">
        <v>115</v>
      </c>
      <c r="G34" s="53" t="s">
        <v>57</v>
      </c>
      <c r="H34" s="62">
        <f>999.2+301.8</f>
        <v>1301</v>
      </c>
      <c r="I34" s="62">
        <f>1046+315.9</f>
        <v>1361.9</v>
      </c>
      <c r="J34" s="62">
        <f>1073.2+324.1</f>
        <v>1397.3000000000002</v>
      </c>
      <c r="K34" s="31" t="s">
        <v>207</v>
      </c>
      <c r="L34" s="31"/>
      <c r="M34" s="31"/>
      <c r="O34" s="19"/>
    </row>
    <row r="35" spans="1:15" s="3" customFormat="1" ht="12.75">
      <c r="A35" s="50" t="s">
        <v>114</v>
      </c>
      <c r="B35" s="53" t="s">
        <v>34</v>
      </c>
      <c r="C35" s="53" t="s">
        <v>1</v>
      </c>
      <c r="D35" s="53" t="s">
        <v>8</v>
      </c>
      <c r="E35" s="41">
        <v>71001</v>
      </c>
      <c r="F35" s="42" t="s">
        <v>112</v>
      </c>
      <c r="G35" s="53"/>
      <c r="H35" s="49">
        <f>H36+H38+H40</f>
        <v>5406.9</v>
      </c>
      <c r="I35" s="49">
        <f>I36+I38+I40</f>
        <v>5414.8000000000011</v>
      </c>
      <c r="J35" s="49">
        <f>J36+J38+J40</f>
        <v>5833.1</v>
      </c>
      <c r="K35" s="30"/>
      <c r="L35" s="30"/>
      <c r="M35" s="30"/>
      <c r="O35" s="12"/>
    </row>
    <row r="36" spans="1:15" s="3" customFormat="1" ht="38.25">
      <c r="A36" s="47" t="s">
        <v>56</v>
      </c>
      <c r="B36" s="53" t="s">
        <v>34</v>
      </c>
      <c r="C36" s="53" t="s">
        <v>1</v>
      </c>
      <c r="D36" s="53" t="s">
        <v>8</v>
      </c>
      <c r="E36" s="41">
        <v>71001</v>
      </c>
      <c r="F36" s="42" t="s">
        <v>112</v>
      </c>
      <c r="G36" s="53" t="s">
        <v>55</v>
      </c>
      <c r="H36" s="49">
        <f>H37</f>
        <v>4788.3999999999996</v>
      </c>
      <c r="I36" s="49">
        <f>I37</f>
        <v>4978.7000000000007</v>
      </c>
      <c r="J36" s="49">
        <f>J37</f>
        <v>5140</v>
      </c>
      <c r="K36" s="30"/>
      <c r="L36" s="30"/>
      <c r="M36" s="30"/>
      <c r="O36" s="12"/>
    </row>
    <row r="37" spans="1:15" s="3" customFormat="1" ht="12.75">
      <c r="A37" s="47" t="s">
        <v>58</v>
      </c>
      <c r="B37" s="53" t="s">
        <v>34</v>
      </c>
      <c r="C37" s="53" t="s">
        <v>1</v>
      </c>
      <c r="D37" s="53" t="s">
        <v>8</v>
      </c>
      <c r="E37" s="41">
        <v>71001</v>
      </c>
      <c r="F37" s="42" t="s">
        <v>112</v>
      </c>
      <c r="G37" s="53" t="s">
        <v>57</v>
      </c>
      <c r="H37" s="62">
        <f>3677.7+1110.7</f>
        <v>4788.3999999999996</v>
      </c>
      <c r="I37" s="62">
        <f>3824.3+1154.4</f>
        <v>4978.7000000000007</v>
      </c>
      <c r="J37" s="62">
        <f>3947.8+1192.2</f>
        <v>5140</v>
      </c>
      <c r="K37" s="31" t="s">
        <v>207</v>
      </c>
      <c r="L37" s="31"/>
      <c r="M37" s="31"/>
      <c r="O37" s="19"/>
    </row>
    <row r="38" spans="1:15" s="3" customFormat="1" ht="12.75">
      <c r="A38" s="47" t="s">
        <v>60</v>
      </c>
      <c r="B38" s="53" t="s">
        <v>34</v>
      </c>
      <c r="C38" s="53" t="s">
        <v>1</v>
      </c>
      <c r="D38" s="53" t="s">
        <v>8</v>
      </c>
      <c r="E38" s="41">
        <v>71001</v>
      </c>
      <c r="F38" s="42" t="s">
        <v>112</v>
      </c>
      <c r="G38" s="53" t="s">
        <v>59</v>
      </c>
      <c r="H38" s="49">
        <f>H39</f>
        <v>573.5</v>
      </c>
      <c r="I38" s="49">
        <f>I39</f>
        <v>388.1</v>
      </c>
      <c r="J38" s="49">
        <f>J39</f>
        <v>642.1</v>
      </c>
      <c r="K38" s="30"/>
      <c r="L38" s="30"/>
      <c r="M38" s="30"/>
      <c r="O38" s="12"/>
    </row>
    <row r="39" spans="1:15" s="3" customFormat="1" ht="25.5">
      <c r="A39" s="47" t="s">
        <v>61</v>
      </c>
      <c r="B39" s="53" t="s">
        <v>34</v>
      </c>
      <c r="C39" s="53" t="s">
        <v>1</v>
      </c>
      <c r="D39" s="53" t="s">
        <v>8</v>
      </c>
      <c r="E39" s="41">
        <v>71001</v>
      </c>
      <c r="F39" s="42" t="s">
        <v>112</v>
      </c>
      <c r="G39" s="53" t="s">
        <v>17</v>
      </c>
      <c r="H39" s="62">
        <v>573.5</v>
      </c>
      <c r="I39" s="62">
        <v>388.1</v>
      </c>
      <c r="J39" s="62">
        <v>642.1</v>
      </c>
      <c r="K39" s="31" t="s">
        <v>207</v>
      </c>
      <c r="L39" s="31"/>
      <c r="M39" s="31"/>
      <c r="O39" s="19"/>
    </row>
    <row r="40" spans="1:15" s="3" customFormat="1" ht="12.75">
      <c r="A40" s="47" t="s">
        <v>64</v>
      </c>
      <c r="B40" s="53" t="s">
        <v>34</v>
      </c>
      <c r="C40" s="53" t="s">
        <v>1</v>
      </c>
      <c r="D40" s="53" t="s">
        <v>8</v>
      </c>
      <c r="E40" s="41">
        <v>71001</v>
      </c>
      <c r="F40" s="42" t="s">
        <v>112</v>
      </c>
      <c r="G40" s="53" t="s">
        <v>62</v>
      </c>
      <c r="H40" s="49">
        <f>H41</f>
        <v>45</v>
      </c>
      <c r="I40" s="49">
        <f>I41</f>
        <v>48</v>
      </c>
      <c r="J40" s="49">
        <f>J41</f>
        <v>51</v>
      </c>
      <c r="K40" s="30"/>
      <c r="L40" s="30"/>
      <c r="M40" s="30"/>
      <c r="O40" s="12"/>
    </row>
    <row r="41" spans="1:15" s="3" customFormat="1" ht="12.75">
      <c r="A41" s="47" t="s">
        <v>65</v>
      </c>
      <c r="B41" s="53" t="s">
        <v>34</v>
      </c>
      <c r="C41" s="53" t="s">
        <v>1</v>
      </c>
      <c r="D41" s="53" t="s">
        <v>8</v>
      </c>
      <c r="E41" s="41">
        <v>71001</v>
      </c>
      <c r="F41" s="42" t="s">
        <v>112</v>
      </c>
      <c r="G41" s="53" t="s">
        <v>63</v>
      </c>
      <c r="H41" s="62">
        <v>45</v>
      </c>
      <c r="I41" s="62">
        <v>48</v>
      </c>
      <c r="J41" s="62">
        <v>51</v>
      </c>
      <c r="K41" s="31" t="s">
        <v>207</v>
      </c>
      <c r="L41" s="31"/>
      <c r="M41" s="31"/>
      <c r="O41" s="19"/>
    </row>
    <row r="42" spans="1:15" s="3" customFormat="1" ht="12.75">
      <c r="A42" s="47" t="s">
        <v>116</v>
      </c>
      <c r="B42" s="53" t="s">
        <v>34</v>
      </c>
      <c r="C42" s="53" t="s">
        <v>1</v>
      </c>
      <c r="D42" s="53" t="s">
        <v>8</v>
      </c>
      <c r="E42" s="41">
        <v>71002</v>
      </c>
      <c r="F42" s="52" t="s">
        <v>113</v>
      </c>
      <c r="G42" s="53"/>
      <c r="H42" s="49">
        <f>H43</f>
        <v>213</v>
      </c>
      <c r="I42" s="49">
        <f>I43</f>
        <v>219.9</v>
      </c>
      <c r="J42" s="49">
        <f>J43</f>
        <v>226.8</v>
      </c>
      <c r="K42" s="30"/>
      <c r="L42" s="30"/>
      <c r="M42" s="30"/>
      <c r="O42" s="19"/>
    </row>
    <row r="43" spans="1:15" s="3" customFormat="1" ht="51">
      <c r="A43" s="56" t="s">
        <v>244</v>
      </c>
      <c r="B43" s="53" t="s">
        <v>34</v>
      </c>
      <c r="C43" s="53" t="s">
        <v>1</v>
      </c>
      <c r="D43" s="53" t="s">
        <v>8</v>
      </c>
      <c r="E43" s="41">
        <v>71002</v>
      </c>
      <c r="F43" s="41">
        <v>76500</v>
      </c>
      <c r="G43" s="53"/>
      <c r="H43" s="49">
        <f>H44+H46</f>
        <v>213</v>
      </c>
      <c r="I43" s="49">
        <f>I44+I46</f>
        <v>219.9</v>
      </c>
      <c r="J43" s="49">
        <f>J44+J46</f>
        <v>226.8</v>
      </c>
      <c r="K43" s="30"/>
      <c r="L43" s="30"/>
      <c r="M43" s="30"/>
      <c r="N43" s="3" t="s">
        <v>161</v>
      </c>
      <c r="O43" s="12"/>
    </row>
    <row r="44" spans="1:15" s="3" customFormat="1" ht="38.25">
      <c r="A44" s="47" t="s">
        <v>56</v>
      </c>
      <c r="B44" s="53" t="s">
        <v>34</v>
      </c>
      <c r="C44" s="53" t="s">
        <v>1</v>
      </c>
      <c r="D44" s="53" t="s">
        <v>8</v>
      </c>
      <c r="E44" s="41">
        <v>71002</v>
      </c>
      <c r="F44" s="41">
        <v>76500</v>
      </c>
      <c r="G44" s="53" t="s">
        <v>55</v>
      </c>
      <c r="H44" s="49">
        <f>H45</f>
        <v>212.2</v>
      </c>
      <c r="I44" s="49">
        <f>I45</f>
        <v>219.1</v>
      </c>
      <c r="J44" s="49">
        <f>J45</f>
        <v>226</v>
      </c>
      <c r="K44" s="30"/>
      <c r="L44" s="30"/>
      <c r="M44" s="30"/>
      <c r="O44" s="12"/>
    </row>
    <row r="45" spans="1:15" s="3" customFormat="1" ht="12.75">
      <c r="A45" s="47" t="s">
        <v>58</v>
      </c>
      <c r="B45" s="53" t="s">
        <v>34</v>
      </c>
      <c r="C45" s="53" t="s">
        <v>1</v>
      </c>
      <c r="D45" s="53" t="s">
        <v>8</v>
      </c>
      <c r="E45" s="41">
        <v>71002</v>
      </c>
      <c r="F45" s="41">
        <v>76500</v>
      </c>
      <c r="G45" s="53" t="s">
        <v>57</v>
      </c>
      <c r="H45" s="43">
        <v>212.2</v>
      </c>
      <c r="I45" s="43">
        <v>219.1</v>
      </c>
      <c r="J45" s="43">
        <v>226</v>
      </c>
      <c r="K45" s="31" t="s">
        <v>207</v>
      </c>
      <c r="L45" s="31"/>
      <c r="M45" s="31"/>
      <c r="N45" s="3" t="s">
        <v>162</v>
      </c>
      <c r="O45" s="19"/>
    </row>
    <row r="46" spans="1:15" s="3" customFormat="1" ht="12.75">
      <c r="A46" s="47" t="s">
        <v>64</v>
      </c>
      <c r="B46" s="53" t="s">
        <v>34</v>
      </c>
      <c r="C46" s="53" t="s">
        <v>1</v>
      </c>
      <c r="D46" s="53" t="s">
        <v>8</v>
      </c>
      <c r="E46" s="41">
        <v>71002</v>
      </c>
      <c r="F46" s="41">
        <v>76500</v>
      </c>
      <c r="G46" s="53" t="s">
        <v>62</v>
      </c>
      <c r="H46" s="49">
        <f>H47</f>
        <v>0.8</v>
      </c>
      <c r="I46" s="49">
        <f>I47</f>
        <v>0.8</v>
      </c>
      <c r="J46" s="49">
        <f>J47</f>
        <v>0.8</v>
      </c>
      <c r="K46" s="30"/>
      <c r="L46" s="30"/>
      <c r="M46" s="30"/>
      <c r="O46" s="12"/>
    </row>
    <row r="47" spans="1:15" s="3" customFormat="1" ht="12.75">
      <c r="A47" s="47" t="s">
        <v>65</v>
      </c>
      <c r="B47" s="53" t="s">
        <v>34</v>
      </c>
      <c r="C47" s="53" t="s">
        <v>1</v>
      </c>
      <c r="D47" s="53" t="s">
        <v>8</v>
      </c>
      <c r="E47" s="41">
        <v>71002</v>
      </c>
      <c r="F47" s="41">
        <v>76500</v>
      </c>
      <c r="G47" s="53" t="s">
        <v>63</v>
      </c>
      <c r="H47" s="57">
        <v>0.8</v>
      </c>
      <c r="I47" s="57">
        <v>0.8</v>
      </c>
      <c r="J47" s="57">
        <v>0.8</v>
      </c>
      <c r="K47" s="31" t="s">
        <v>207</v>
      </c>
      <c r="L47" s="31"/>
      <c r="M47" s="31"/>
      <c r="N47" s="3" t="s">
        <v>162</v>
      </c>
      <c r="O47" s="19"/>
    </row>
    <row r="48" spans="1:15" s="3" customFormat="1" ht="25.5">
      <c r="A48" s="47" t="s">
        <v>255</v>
      </c>
      <c r="B48" s="53" t="s">
        <v>34</v>
      </c>
      <c r="C48" s="48" t="s">
        <v>1</v>
      </c>
      <c r="D48" s="53" t="s">
        <v>8</v>
      </c>
      <c r="E48" s="41">
        <v>71008</v>
      </c>
      <c r="F48" s="42" t="s">
        <v>113</v>
      </c>
      <c r="G48" s="53"/>
      <c r="H48" s="49">
        <f>H49</f>
        <v>55.1</v>
      </c>
      <c r="I48" s="49">
        <f t="shared" ref="I48:J48" si="5">I49</f>
        <v>0</v>
      </c>
      <c r="J48" s="49">
        <f t="shared" si="5"/>
        <v>0</v>
      </c>
      <c r="K48" s="31"/>
      <c r="L48" s="31"/>
      <c r="M48" s="31"/>
      <c r="O48" s="19"/>
    </row>
    <row r="49" spans="1:15" s="3" customFormat="1" ht="25.5">
      <c r="A49" s="47" t="s">
        <v>253</v>
      </c>
      <c r="B49" s="53" t="s">
        <v>34</v>
      </c>
      <c r="C49" s="48" t="s">
        <v>1</v>
      </c>
      <c r="D49" s="53" t="s">
        <v>8</v>
      </c>
      <c r="E49" s="41">
        <v>71008</v>
      </c>
      <c r="F49" s="66" t="s">
        <v>254</v>
      </c>
      <c r="G49" s="53"/>
      <c r="H49" s="49">
        <f t="shared" ref="H49:J50" si="6">H50</f>
        <v>55.1</v>
      </c>
      <c r="I49" s="49">
        <f t="shared" si="6"/>
        <v>0</v>
      </c>
      <c r="J49" s="49">
        <f t="shared" si="6"/>
        <v>0</v>
      </c>
      <c r="K49" s="31"/>
      <c r="L49" s="31"/>
      <c r="M49" s="31"/>
      <c r="O49" s="19"/>
    </row>
    <row r="50" spans="1:15" s="3" customFormat="1" ht="38.25">
      <c r="A50" s="47" t="s">
        <v>56</v>
      </c>
      <c r="B50" s="53" t="s">
        <v>34</v>
      </c>
      <c r="C50" s="48" t="s">
        <v>1</v>
      </c>
      <c r="D50" s="53" t="s">
        <v>8</v>
      </c>
      <c r="E50" s="41">
        <v>71008</v>
      </c>
      <c r="F50" s="66" t="s">
        <v>254</v>
      </c>
      <c r="G50" s="48" t="s">
        <v>55</v>
      </c>
      <c r="H50" s="49">
        <f t="shared" si="6"/>
        <v>55.1</v>
      </c>
      <c r="I50" s="49">
        <f t="shared" si="6"/>
        <v>0</v>
      </c>
      <c r="J50" s="49">
        <f t="shared" si="6"/>
        <v>0</v>
      </c>
      <c r="K50" s="31"/>
      <c r="L50" s="31"/>
      <c r="M50" s="31"/>
      <c r="O50" s="19"/>
    </row>
    <row r="51" spans="1:15" s="3" customFormat="1" ht="15.75">
      <c r="A51" s="47" t="s">
        <v>58</v>
      </c>
      <c r="B51" s="53" t="s">
        <v>34</v>
      </c>
      <c r="C51" s="48" t="s">
        <v>1</v>
      </c>
      <c r="D51" s="53" t="s">
        <v>8</v>
      </c>
      <c r="E51" s="41">
        <v>71008</v>
      </c>
      <c r="F51" s="66" t="s">
        <v>254</v>
      </c>
      <c r="G51" s="48" t="s">
        <v>57</v>
      </c>
      <c r="H51" s="62">
        <v>55.1</v>
      </c>
      <c r="I51" s="62">
        <v>0</v>
      </c>
      <c r="J51" s="62">
        <v>0</v>
      </c>
      <c r="K51" s="31" t="s">
        <v>207</v>
      </c>
      <c r="L51" s="31"/>
      <c r="M51" s="31"/>
      <c r="O51" s="19"/>
    </row>
    <row r="52" spans="1:15" s="3" customFormat="1" ht="12.75">
      <c r="A52" s="47" t="s">
        <v>264</v>
      </c>
      <c r="B52" s="53" t="s">
        <v>34</v>
      </c>
      <c r="C52" s="53" t="s">
        <v>1</v>
      </c>
      <c r="D52" s="53" t="s">
        <v>8</v>
      </c>
      <c r="E52" s="51">
        <v>72000</v>
      </c>
      <c r="F52" s="52" t="s">
        <v>113</v>
      </c>
      <c r="G52" s="53"/>
      <c r="H52" s="49">
        <f>H53+H59+H65+H74</f>
        <v>1076.9000000000001</v>
      </c>
      <c r="I52" s="49">
        <f>I53+I59+I65+I74</f>
        <v>1111.4000000000001</v>
      </c>
      <c r="J52" s="49">
        <f>J53+J59+J65+J74</f>
        <v>1146.1000000000001</v>
      </c>
      <c r="K52" s="30"/>
      <c r="L52" s="30"/>
      <c r="M52" s="30"/>
      <c r="O52" s="12"/>
    </row>
    <row r="53" spans="1:15" s="3" customFormat="1" ht="38.25">
      <c r="A53" s="50" t="s">
        <v>136</v>
      </c>
      <c r="B53" s="53" t="s">
        <v>34</v>
      </c>
      <c r="C53" s="53" t="s">
        <v>1</v>
      </c>
      <c r="D53" s="53" t="s">
        <v>8</v>
      </c>
      <c r="E53" s="41">
        <v>72002</v>
      </c>
      <c r="F53" s="52" t="s">
        <v>113</v>
      </c>
      <c r="G53" s="53"/>
      <c r="H53" s="49">
        <f t="shared" ref="H53:J57" si="7">H54</f>
        <v>214.79999999999998</v>
      </c>
      <c r="I53" s="49">
        <f t="shared" si="7"/>
        <v>221.7</v>
      </c>
      <c r="J53" s="49">
        <f t="shared" si="7"/>
        <v>228.6</v>
      </c>
      <c r="K53" s="30"/>
      <c r="L53" s="30"/>
      <c r="M53" s="30"/>
      <c r="O53" s="19"/>
    </row>
    <row r="54" spans="1:15" s="3" customFormat="1" ht="25.5">
      <c r="A54" s="56" t="s">
        <v>245</v>
      </c>
      <c r="B54" s="53" t="s">
        <v>34</v>
      </c>
      <c r="C54" s="53" t="s">
        <v>1</v>
      </c>
      <c r="D54" s="53" t="s">
        <v>8</v>
      </c>
      <c r="E54" s="41">
        <v>72002</v>
      </c>
      <c r="F54" s="41" t="s">
        <v>117</v>
      </c>
      <c r="G54" s="53"/>
      <c r="H54" s="49">
        <f>H55+H57</f>
        <v>214.79999999999998</v>
      </c>
      <c r="I54" s="49">
        <f t="shared" ref="I54:J54" si="8">I55+I57</f>
        <v>221.7</v>
      </c>
      <c r="J54" s="49">
        <f t="shared" si="8"/>
        <v>228.6</v>
      </c>
      <c r="K54" s="30"/>
      <c r="L54" s="30"/>
      <c r="M54" s="30"/>
      <c r="N54" s="3" t="s">
        <v>161</v>
      </c>
      <c r="O54" s="12"/>
    </row>
    <row r="55" spans="1:15" s="3" customFormat="1" ht="38.25">
      <c r="A55" s="47" t="s">
        <v>56</v>
      </c>
      <c r="B55" s="53" t="s">
        <v>34</v>
      </c>
      <c r="C55" s="53" t="s">
        <v>1</v>
      </c>
      <c r="D55" s="53" t="s">
        <v>8</v>
      </c>
      <c r="E55" s="41">
        <v>72002</v>
      </c>
      <c r="F55" s="41" t="s">
        <v>117</v>
      </c>
      <c r="G55" s="53" t="s">
        <v>55</v>
      </c>
      <c r="H55" s="49">
        <f t="shared" si="7"/>
        <v>213.6</v>
      </c>
      <c r="I55" s="49">
        <f t="shared" si="7"/>
        <v>221.7</v>
      </c>
      <c r="J55" s="49">
        <f t="shared" si="7"/>
        <v>228.6</v>
      </c>
      <c r="K55" s="30"/>
      <c r="L55" s="30"/>
      <c r="M55" s="30"/>
      <c r="O55" s="12"/>
    </row>
    <row r="56" spans="1:15" s="3" customFormat="1" ht="12.75">
      <c r="A56" s="47" t="s">
        <v>58</v>
      </c>
      <c r="B56" s="53" t="s">
        <v>34</v>
      </c>
      <c r="C56" s="53" t="s">
        <v>1</v>
      </c>
      <c r="D56" s="53" t="s">
        <v>8</v>
      </c>
      <c r="E56" s="41">
        <v>72002</v>
      </c>
      <c r="F56" s="41" t="s">
        <v>117</v>
      </c>
      <c r="G56" s="53" t="s">
        <v>57</v>
      </c>
      <c r="H56" s="62">
        <v>213.6</v>
      </c>
      <c r="I56" s="62">
        <v>221.7</v>
      </c>
      <c r="J56" s="62">
        <v>228.6</v>
      </c>
      <c r="K56" s="31" t="s">
        <v>207</v>
      </c>
      <c r="L56" s="31"/>
      <c r="M56" s="31"/>
      <c r="N56" s="3" t="s">
        <v>162</v>
      </c>
      <c r="O56" s="19"/>
    </row>
    <row r="57" spans="1:15" s="3" customFormat="1" ht="12.75">
      <c r="A57" s="47" t="s">
        <v>60</v>
      </c>
      <c r="B57" s="53" t="s">
        <v>34</v>
      </c>
      <c r="C57" s="53" t="s">
        <v>1</v>
      </c>
      <c r="D57" s="53" t="s">
        <v>8</v>
      </c>
      <c r="E57" s="41">
        <v>72002</v>
      </c>
      <c r="F57" s="41" t="s">
        <v>117</v>
      </c>
      <c r="G57" s="53" t="s">
        <v>59</v>
      </c>
      <c r="H57" s="49">
        <f t="shared" si="7"/>
        <v>1.2</v>
      </c>
      <c r="I57" s="49">
        <f t="shared" si="7"/>
        <v>0</v>
      </c>
      <c r="J57" s="49">
        <f t="shared" si="7"/>
        <v>0</v>
      </c>
      <c r="K57" s="31"/>
      <c r="L57" s="31"/>
      <c r="M57" s="31"/>
      <c r="O57" s="19"/>
    </row>
    <row r="58" spans="1:15" s="3" customFormat="1" ht="25.5">
      <c r="A58" s="47" t="s">
        <v>61</v>
      </c>
      <c r="B58" s="53" t="s">
        <v>34</v>
      </c>
      <c r="C58" s="53" t="s">
        <v>1</v>
      </c>
      <c r="D58" s="53" t="s">
        <v>8</v>
      </c>
      <c r="E58" s="41">
        <v>72002</v>
      </c>
      <c r="F58" s="41" t="s">
        <v>117</v>
      </c>
      <c r="G58" s="53" t="s">
        <v>17</v>
      </c>
      <c r="H58" s="62">
        <v>1.2</v>
      </c>
      <c r="I58" s="62">
        <v>0</v>
      </c>
      <c r="J58" s="62">
        <v>0</v>
      </c>
      <c r="K58" s="31" t="s">
        <v>207</v>
      </c>
      <c r="L58" s="31"/>
      <c r="M58" s="31"/>
      <c r="O58" s="19"/>
    </row>
    <row r="59" spans="1:15" s="3" customFormat="1" ht="25.5">
      <c r="A59" s="47" t="s">
        <v>209</v>
      </c>
      <c r="B59" s="53" t="s">
        <v>34</v>
      </c>
      <c r="C59" s="53" t="s">
        <v>1</v>
      </c>
      <c r="D59" s="53" t="s">
        <v>8</v>
      </c>
      <c r="E59" s="41">
        <v>72003</v>
      </c>
      <c r="F59" s="52" t="s">
        <v>113</v>
      </c>
      <c r="G59" s="53"/>
      <c r="H59" s="49">
        <f>H60</f>
        <v>221.6</v>
      </c>
      <c r="I59" s="49">
        <f>I60</f>
        <v>228.5</v>
      </c>
      <c r="J59" s="49">
        <f>J60</f>
        <v>235.5</v>
      </c>
      <c r="K59" s="30"/>
      <c r="L59" s="30"/>
      <c r="M59" s="30"/>
      <c r="O59" s="19"/>
    </row>
    <row r="60" spans="1:15" s="3" customFormat="1" ht="25.5">
      <c r="A60" s="47" t="s">
        <v>165</v>
      </c>
      <c r="B60" s="53" t="s">
        <v>34</v>
      </c>
      <c r="C60" s="53" t="s">
        <v>1</v>
      </c>
      <c r="D60" s="53" t="s">
        <v>8</v>
      </c>
      <c r="E60" s="41">
        <v>72003</v>
      </c>
      <c r="F60" s="41">
        <v>76600</v>
      </c>
      <c r="G60" s="53"/>
      <c r="H60" s="49">
        <f>H61+H63</f>
        <v>221.6</v>
      </c>
      <c r="I60" s="49">
        <f>I61+I63</f>
        <v>228.5</v>
      </c>
      <c r="J60" s="49">
        <f>J61+J63</f>
        <v>235.5</v>
      </c>
      <c r="K60" s="30"/>
      <c r="L60" s="30"/>
      <c r="M60" s="30"/>
      <c r="N60" s="3" t="s">
        <v>161</v>
      </c>
      <c r="O60" s="12"/>
    </row>
    <row r="61" spans="1:15" s="3" customFormat="1" ht="38.25">
      <c r="A61" s="47" t="s">
        <v>56</v>
      </c>
      <c r="B61" s="53" t="s">
        <v>34</v>
      </c>
      <c r="C61" s="53" t="s">
        <v>1</v>
      </c>
      <c r="D61" s="53" t="s">
        <v>8</v>
      </c>
      <c r="E61" s="41">
        <v>72003</v>
      </c>
      <c r="F61" s="41">
        <v>76600</v>
      </c>
      <c r="G61" s="53" t="s">
        <v>55</v>
      </c>
      <c r="H61" s="49">
        <f>H62</f>
        <v>218.1</v>
      </c>
      <c r="I61" s="49">
        <f>I62</f>
        <v>225.5</v>
      </c>
      <c r="J61" s="49">
        <f>J62</f>
        <v>233.8</v>
      </c>
      <c r="K61" s="30"/>
      <c r="L61" s="30"/>
      <c r="M61" s="30"/>
      <c r="O61" s="12"/>
    </row>
    <row r="62" spans="1:15" s="3" customFormat="1" ht="12.75">
      <c r="A62" s="47" t="s">
        <v>58</v>
      </c>
      <c r="B62" s="53" t="s">
        <v>34</v>
      </c>
      <c r="C62" s="53" t="s">
        <v>1</v>
      </c>
      <c r="D62" s="53" t="s">
        <v>8</v>
      </c>
      <c r="E62" s="41">
        <v>72003</v>
      </c>
      <c r="F62" s="41">
        <v>76600</v>
      </c>
      <c r="G62" s="53" t="s">
        <v>57</v>
      </c>
      <c r="H62" s="43">
        <v>218.1</v>
      </c>
      <c r="I62" s="43">
        <v>225.5</v>
      </c>
      <c r="J62" s="43">
        <v>233.8</v>
      </c>
      <c r="K62" s="31" t="s">
        <v>207</v>
      </c>
      <c r="L62" s="31"/>
      <c r="M62" s="31"/>
      <c r="N62" s="3" t="s">
        <v>162</v>
      </c>
      <c r="O62" s="19"/>
    </row>
    <row r="63" spans="1:15" s="3" customFormat="1" ht="12.75">
      <c r="A63" s="47" t="s">
        <v>60</v>
      </c>
      <c r="B63" s="53" t="s">
        <v>34</v>
      </c>
      <c r="C63" s="53" t="s">
        <v>1</v>
      </c>
      <c r="D63" s="53" t="s">
        <v>8</v>
      </c>
      <c r="E63" s="41">
        <v>72003</v>
      </c>
      <c r="F63" s="41">
        <v>76600</v>
      </c>
      <c r="G63" s="53" t="s">
        <v>59</v>
      </c>
      <c r="H63" s="49">
        <f>H64</f>
        <v>3.5</v>
      </c>
      <c r="I63" s="49">
        <f>I64</f>
        <v>3</v>
      </c>
      <c r="J63" s="49">
        <f>J64</f>
        <v>1.7</v>
      </c>
      <c r="K63" s="30"/>
      <c r="L63" s="30"/>
      <c r="M63" s="30"/>
      <c r="O63" s="12"/>
    </row>
    <row r="64" spans="1:15" s="3" customFormat="1" ht="25.5">
      <c r="A64" s="47" t="s">
        <v>61</v>
      </c>
      <c r="B64" s="53" t="s">
        <v>34</v>
      </c>
      <c r="C64" s="53" t="s">
        <v>1</v>
      </c>
      <c r="D64" s="53" t="s">
        <v>8</v>
      </c>
      <c r="E64" s="41">
        <v>72003</v>
      </c>
      <c r="F64" s="41">
        <v>76600</v>
      </c>
      <c r="G64" s="53" t="s">
        <v>17</v>
      </c>
      <c r="H64" s="62">
        <v>3.5</v>
      </c>
      <c r="I64" s="62">
        <v>3</v>
      </c>
      <c r="J64" s="62">
        <v>1.7</v>
      </c>
      <c r="K64" s="31" t="s">
        <v>207</v>
      </c>
      <c r="L64" s="31"/>
      <c r="M64" s="31"/>
      <c r="N64" s="3" t="s">
        <v>162</v>
      </c>
      <c r="O64" s="19"/>
    </row>
    <row r="65" spans="1:15" s="3" customFormat="1" ht="25.5">
      <c r="A65" s="47" t="s">
        <v>118</v>
      </c>
      <c r="B65" s="53" t="s">
        <v>34</v>
      </c>
      <c r="C65" s="53" t="s">
        <v>1</v>
      </c>
      <c r="D65" s="53" t="s">
        <v>8</v>
      </c>
      <c r="E65" s="41">
        <v>72004</v>
      </c>
      <c r="F65" s="52" t="s">
        <v>113</v>
      </c>
      <c r="G65" s="53"/>
      <c r="H65" s="49">
        <f>H66+H71</f>
        <v>427.70000000000005</v>
      </c>
      <c r="I65" s="49">
        <f>I66+I71</f>
        <v>441.5</v>
      </c>
      <c r="J65" s="49">
        <f>J66+J71</f>
        <v>455.3</v>
      </c>
      <c r="K65" s="30"/>
      <c r="L65" s="30"/>
      <c r="M65" s="30"/>
      <c r="O65" s="19"/>
    </row>
    <row r="66" spans="1:15" s="3" customFormat="1" ht="38.25">
      <c r="A66" s="56" t="s">
        <v>163</v>
      </c>
      <c r="B66" s="53" t="s">
        <v>34</v>
      </c>
      <c r="C66" s="53" t="s">
        <v>1</v>
      </c>
      <c r="D66" s="53" t="s">
        <v>8</v>
      </c>
      <c r="E66" s="41">
        <v>72004</v>
      </c>
      <c r="F66" s="41">
        <v>76400</v>
      </c>
      <c r="G66" s="53"/>
      <c r="H66" s="49">
        <f>H67+H69</f>
        <v>224.9</v>
      </c>
      <c r="I66" s="49">
        <f>I67+I69</f>
        <v>231.79999999999998</v>
      </c>
      <c r="J66" s="49">
        <f>J67+J69</f>
        <v>238.8</v>
      </c>
      <c r="K66" s="30"/>
      <c r="L66" s="30"/>
      <c r="M66" s="30"/>
      <c r="N66" s="3" t="s">
        <v>161</v>
      </c>
      <c r="O66" s="12"/>
    </row>
    <row r="67" spans="1:15" s="3" customFormat="1" ht="38.25">
      <c r="A67" s="47" t="s">
        <v>56</v>
      </c>
      <c r="B67" s="53" t="s">
        <v>34</v>
      </c>
      <c r="C67" s="53" t="s">
        <v>1</v>
      </c>
      <c r="D67" s="53" t="s">
        <v>8</v>
      </c>
      <c r="E67" s="41">
        <v>72004</v>
      </c>
      <c r="F67" s="41">
        <v>76400</v>
      </c>
      <c r="G67" s="53" t="s">
        <v>55</v>
      </c>
      <c r="H67" s="49">
        <f>H68</f>
        <v>216.8</v>
      </c>
      <c r="I67" s="49">
        <f>I68</f>
        <v>227.7</v>
      </c>
      <c r="J67" s="49">
        <f>J68</f>
        <v>235.5</v>
      </c>
      <c r="K67" s="30"/>
      <c r="L67" s="30"/>
      <c r="M67" s="30"/>
      <c r="O67" s="12"/>
    </row>
    <row r="68" spans="1:15" s="3" customFormat="1" ht="12.75">
      <c r="A68" s="47" t="s">
        <v>58</v>
      </c>
      <c r="B68" s="53" t="s">
        <v>34</v>
      </c>
      <c r="C68" s="53" t="s">
        <v>1</v>
      </c>
      <c r="D68" s="53" t="s">
        <v>8</v>
      </c>
      <c r="E68" s="41">
        <v>72004</v>
      </c>
      <c r="F68" s="41">
        <v>76400</v>
      </c>
      <c r="G68" s="53" t="s">
        <v>57</v>
      </c>
      <c r="H68" s="62">
        <v>216.8</v>
      </c>
      <c r="I68" s="62">
        <v>227.7</v>
      </c>
      <c r="J68" s="62">
        <v>235.5</v>
      </c>
      <c r="K68" s="31" t="s">
        <v>207</v>
      </c>
      <c r="L68" s="31"/>
      <c r="M68" s="31"/>
      <c r="N68" s="3" t="s">
        <v>162</v>
      </c>
      <c r="O68" s="19"/>
    </row>
    <row r="69" spans="1:15" s="3" customFormat="1" ht="12.75">
      <c r="A69" s="47" t="s">
        <v>60</v>
      </c>
      <c r="B69" s="53" t="s">
        <v>34</v>
      </c>
      <c r="C69" s="53" t="s">
        <v>1</v>
      </c>
      <c r="D69" s="53" t="s">
        <v>8</v>
      </c>
      <c r="E69" s="41">
        <v>72004</v>
      </c>
      <c r="F69" s="41">
        <v>76400</v>
      </c>
      <c r="G69" s="53" t="s">
        <v>59</v>
      </c>
      <c r="H69" s="49">
        <f>H70</f>
        <v>8.1</v>
      </c>
      <c r="I69" s="49">
        <f>I70</f>
        <v>4.0999999999999996</v>
      </c>
      <c r="J69" s="49">
        <f>J70</f>
        <v>3.3</v>
      </c>
      <c r="K69" s="30"/>
      <c r="L69" s="30"/>
      <c r="M69" s="30"/>
      <c r="O69" s="12"/>
    </row>
    <row r="70" spans="1:15" s="3" customFormat="1" ht="25.5">
      <c r="A70" s="47" t="s">
        <v>61</v>
      </c>
      <c r="B70" s="53" t="s">
        <v>34</v>
      </c>
      <c r="C70" s="53" t="s">
        <v>1</v>
      </c>
      <c r="D70" s="53" t="s">
        <v>8</v>
      </c>
      <c r="E70" s="41">
        <v>72004</v>
      </c>
      <c r="F70" s="41">
        <v>76400</v>
      </c>
      <c r="G70" s="53" t="s">
        <v>17</v>
      </c>
      <c r="H70" s="62">
        <v>8.1</v>
      </c>
      <c r="I70" s="62">
        <v>4.0999999999999996</v>
      </c>
      <c r="J70" s="62">
        <v>3.3</v>
      </c>
      <c r="K70" s="31" t="s">
        <v>207</v>
      </c>
      <c r="L70" s="31"/>
      <c r="M70" s="31"/>
      <c r="N70" s="3" t="s">
        <v>162</v>
      </c>
      <c r="O70" s="19"/>
    </row>
    <row r="71" spans="1:15" s="3" customFormat="1" ht="63.75">
      <c r="A71" s="56" t="s">
        <v>168</v>
      </c>
      <c r="B71" s="53" t="s">
        <v>34</v>
      </c>
      <c r="C71" s="53" t="s">
        <v>1</v>
      </c>
      <c r="D71" s="53" t="s">
        <v>8</v>
      </c>
      <c r="E71" s="41">
        <v>72004</v>
      </c>
      <c r="F71" s="41" t="s">
        <v>169</v>
      </c>
      <c r="G71" s="53"/>
      <c r="H71" s="49">
        <f t="shared" ref="H71:J72" si="9">H72</f>
        <v>202.8</v>
      </c>
      <c r="I71" s="49">
        <f t="shared" si="9"/>
        <v>209.7</v>
      </c>
      <c r="J71" s="49">
        <f t="shared" si="9"/>
        <v>216.5</v>
      </c>
      <c r="K71" s="30"/>
      <c r="L71" s="30"/>
      <c r="M71" s="30"/>
      <c r="N71" s="3" t="s">
        <v>161</v>
      </c>
      <c r="O71" s="12"/>
    </row>
    <row r="72" spans="1:15" s="3" customFormat="1" ht="38.25">
      <c r="A72" s="47" t="s">
        <v>56</v>
      </c>
      <c r="B72" s="53" t="s">
        <v>34</v>
      </c>
      <c r="C72" s="53" t="s">
        <v>1</v>
      </c>
      <c r="D72" s="53" t="s">
        <v>8</v>
      </c>
      <c r="E72" s="41">
        <v>72004</v>
      </c>
      <c r="F72" s="41" t="s">
        <v>169</v>
      </c>
      <c r="G72" s="53" t="s">
        <v>55</v>
      </c>
      <c r="H72" s="49">
        <f t="shared" si="9"/>
        <v>202.8</v>
      </c>
      <c r="I72" s="49">
        <f t="shared" si="9"/>
        <v>209.7</v>
      </c>
      <c r="J72" s="49">
        <f t="shared" si="9"/>
        <v>216.5</v>
      </c>
      <c r="K72" s="30"/>
      <c r="L72" s="30"/>
      <c r="M72" s="30"/>
      <c r="O72" s="12"/>
    </row>
    <row r="73" spans="1:15" s="3" customFormat="1" ht="12.75">
      <c r="A73" s="47" t="s">
        <v>58</v>
      </c>
      <c r="B73" s="53" t="s">
        <v>34</v>
      </c>
      <c r="C73" s="53" t="s">
        <v>1</v>
      </c>
      <c r="D73" s="53" t="s">
        <v>8</v>
      </c>
      <c r="E73" s="41">
        <v>72004</v>
      </c>
      <c r="F73" s="41" t="s">
        <v>169</v>
      </c>
      <c r="G73" s="53" t="s">
        <v>57</v>
      </c>
      <c r="H73" s="62">
        <v>202.8</v>
      </c>
      <c r="I73" s="62">
        <v>209.7</v>
      </c>
      <c r="J73" s="62">
        <v>216.5</v>
      </c>
      <c r="K73" s="31" t="s">
        <v>207</v>
      </c>
      <c r="L73" s="31"/>
      <c r="M73" s="31"/>
      <c r="N73" s="3" t="s">
        <v>162</v>
      </c>
      <c r="O73" s="19"/>
    </row>
    <row r="74" spans="1:15" s="3" customFormat="1" ht="25.5">
      <c r="A74" s="47" t="s">
        <v>210</v>
      </c>
      <c r="B74" s="53" t="s">
        <v>34</v>
      </c>
      <c r="C74" s="53" t="s">
        <v>1</v>
      </c>
      <c r="D74" s="53" t="s">
        <v>8</v>
      </c>
      <c r="E74" s="41">
        <v>72005</v>
      </c>
      <c r="F74" s="52" t="s">
        <v>113</v>
      </c>
      <c r="G74" s="53"/>
      <c r="H74" s="49">
        <f t="shared" ref="H74:J76" si="10">H75</f>
        <v>212.8</v>
      </c>
      <c r="I74" s="49">
        <f t="shared" si="10"/>
        <v>219.7</v>
      </c>
      <c r="J74" s="49">
        <f t="shared" si="10"/>
        <v>226.7</v>
      </c>
      <c r="K74" s="30"/>
      <c r="L74" s="30"/>
      <c r="M74" s="30"/>
      <c r="O74" s="12"/>
    </row>
    <row r="75" spans="1:15" s="3" customFormat="1" ht="25.5">
      <c r="A75" s="47" t="s">
        <v>246</v>
      </c>
      <c r="B75" s="53" t="s">
        <v>34</v>
      </c>
      <c r="C75" s="53" t="s">
        <v>1</v>
      </c>
      <c r="D75" s="53" t="s">
        <v>8</v>
      </c>
      <c r="E75" s="41">
        <v>72005</v>
      </c>
      <c r="F75" s="41">
        <v>76300</v>
      </c>
      <c r="G75" s="53"/>
      <c r="H75" s="49">
        <f t="shared" si="10"/>
        <v>212.8</v>
      </c>
      <c r="I75" s="49">
        <f t="shared" si="10"/>
        <v>219.7</v>
      </c>
      <c r="J75" s="49">
        <f t="shared" si="10"/>
        <v>226.7</v>
      </c>
      <c r="K75" s="30"/>
      <c r="L75" s="30"/>
      <c r="M75" s="30"/>
      <c r="N75" s="3" t="s">
        <v>161</v>
      </c>
      <c r="O75" s="12"/>
    </row>
    <row r="76" spans="1:15" s="3" customFormat="1" ht="38.25">
      <c r="A76" s="47" t="s">
        <v>56</v>
      </c>
      <c r="B76" s="53" t="s">
        <v>34</v>
      </c>
      <c r="C76" s="53" t="s">
        <v>1</v>
      </c>
      <c r="D76" s="53" t="s">
        <v>8</v>
      </c>
      <c r="E76" s="41">
        <v>72005</v>
      </c>
      <c r="F76" s="41">
        <v>76300</v>
      </c>
      <c r="G76" s="53" t="s">
        <v>55</v>
      </c>
      <c r="H76" s="49">
        <f t="shared" si="10"/>
        <v>212.8</v>
      </c>
      <c r="I76" s="49">
        <f t="shared" si="10"/>
        <v>219.7</v>
      </c>
      <c r="J76" s="49">
        <f t="shared" si="10"/>
        <v>226.7</v>
      </c>
      <c r="K76" s="30"/>
      <c r="L76" s="30"/>
      <c r="M76" s="30"/>
      <c r="O76" s="12"/>
    </row>
    <row r="77" spans="1:15" s="3" customFormat="1" ht="12.75">
      <c r="A77" s="47" t="s">
        <v>58</v>
      </c>
      <c r="B77" s="53" t="s">
        <v>34</v>
      </c>
      <c r="C77" s="53" t="s">
        <v>1</v>
      </c>
      <c r="D77" s="53" t="s">
        <v>8</v>
      </c>
      <c r="E77" s="41">
        <v>72005</v>
      </c>
      <c r="F77" s="41">
        <v>76300</v>
      </c>
      <c r="G77" s="53" t="s">
        <v>57</v>
      </c>
      <c r="H77" s="43">
        <v>212.8</v>
      </c>
      <c r="I77" s="43">
        <v>219.7</v>
      </c>
      <c r="J77" s="43">
        <v>226.7</v>
      </c>
      <c r="K77" s="31" t="s">
        <v>207</v>
      </c>
      <c r="L77" s="31"/>
      <c r="M77" s="31"/>
      <c r="N77" s="3" t="s">
        <v>162</v>
      </c>
      <c r="O77" s="19"/>
    </row>
    <row r="78" spans="1:15" s="3" customFormat="1" ht="12.75">
      <c r="A78" s="47" t="s">
        <v>44</v>
      </c>
      <c r="B78" s="53" t="s">
        <v>34</v>
      </c>
      <c r="C78" s="53" t="s">
        <v>1</v>
      </c>
      <c r="D78" s="53" t="s">
        <v>7</v>
      </c>
      <c r="E78" s="53"/>
      <c r="F78" s="53"/>
      <c r="G78" s="53"/>
      <c r="H78" s="49">
        <f t="shared" ref="H78:J82" si="11">H79</f>
        <v>135.19999999999999</v>
      </c>
      <c r="I78" s="49">
        <f t="shared" si="11"/>
        <v>139.9</v>
      </c>
      <c r="J78" s="49">
        <f t="shared" si="11"/>
        <v>143.4</v>
      </c>
      <c r="K78" s="30"/>
      <c r="L78" s="30"/>
      <c r="M78" s="30"/>
      <c r="O78" s="12"/>
    </row>
    <row r="79" spans="1:15" s="3" customFormat="1" ht="12.75">
      <c r="A79" s="50" t="s">
        <v>263</v>
      </c>
      <c r="B79" s="53" t="s">
        <v>34</v>
      </c>
      <c r="C79" s="53" t="s">
        <v>1</v>
      </c>
      <c r="D79" s="53" t="s">
        <v>7</v>
      </c>
      <c r="E79" s="51">
        <v>71000</v>
      </c>
      <c r="F79" s="52" t="s">
        <v>113</v>
      </c>
      <c r="G79" s="53"/>
      <c r="H79" s="49">
        <f t="shared" si="11"/>
        <v>135.19999999999999</v>
      </c>
      <c r="I79" s="49">
        <f t="shared" si="11"/>
        <v>139.9</v>
      </c>
      <c r="J79" s="49">
        <f t="shared" si="11"/>
        <v>143.4</v>
      </c>
      <c r="K79" s="30"/>
      <c r="L79" s="30"/>
      <c r="M79" s="30"/>
      <c r="O79" s="12"/>
    </row>
    <row r="80" spans="1:15" s="3" customFormat="1" ht="25.5">
      <c r="A80" s="47" t="s">
        <v>208</v>
      </c>
      <c r="B80" s="53" t="s">
        <v>34</v>
      </c>
      <c r="C80" s="53" t="s">
        <v>1</v>
      </c>
      <c r="D80" s="53" t="s">
        <v>7</v>
      </c>
      <c r="E80" s="41">
        <v>71003</v>
      </c>
      <c r="F80" s="52" t="s">
        <v>113</v>
      </c>
      <c r="G80" s="53"/>
      <c r="H80" s="49">
        <f t="shared" si="11"/>
        <v>135.19999999999999</v>
      </c>
      <c r="I80" s="49">
        <f t="shared" si="11"/>
        <v>139.9</v>
      </c>
      <c r="J80" s="49">
        <f t="shared" si="11"/>
        <v>143.4</v>
      </c>
      <c r="K80" s="30"/>
      <c r="L80" s="30"/>
      <c r="M80" s="30"/>
      <c r="O80" s="12"/>
    </row>
    <row r="81" spans="1:15" s="3" customFormat="1" ht="25.5">
      <c r="A81" s="47" t="s">
        <v>120</v>
      </c>
      <c r="B81" s="53" t="s">
        <v>34</v>
      </c>
      <c r="C81" s="53" t="s">
        <v>1</v>
      </c>
      <c r="D81" s="53" t="s">
        <v>7</v>
      </c>
      <c r="E81" s="41">
        <v>71003</v>
      </c>
      <c r="F81" s="42" t="s">
        <v>119</v>
      </c>
      <c r="G81" s="53"/>
      <c r="H81" s="49">
        <f t="shared" si="11"/>
        <v>135.19999999999999</v>
      </c>
      <c r="I81" s="49">
        <f t="shared" si="11"/>
        <v>139.9</v>
      </c>
      <c r="J81" s="49">
        <f t="shared" si="11"/>
        <v>143.4</v>
      </c>
      <c r="K81" s="30"/>
      <c r="L81" s="30"/>
      <c r="M81" s="30"/>
      <c r="O81" s="12"/>
    </row>
    <row r="82" spans="1:15" s="3" customFormat="1" ht="12.75">
      <c r="A82" s="47" t="s">
        <v>60</v>
      </c>
      <c r="B82" s="53" t="s">
        <v>34</v>
      </c>
      <c r="C82" s="53" t="s">
        <v>1</v>
      </c>
      <c r="D82" s="53" t="s">
        <v>7</v>
      </c>
      <c r="E82" s="41">
        <v>71003</v>
      </c>
      <c r="F82" s="42" t="s">
        <v>119</v>
      </c>
      <c r="G82" s="53" t="s">
        <v>59</v>
      </c>
      <c r="H82" s="49">
        <f t="shared" si="11"/>
        <v>135.19999999999999</v>
      </c>
      <c r="I82" s="49">
        <f t="shared" si="11"/>
        <v>139.9</v>
      </c>
      <c r="J82" s="49">
        <f t="shared" si="11"/>
        <v>143.4</v>
      </c>
      <c r="K82" s="30"/>
      <c r="L82" s="30"/>
      <c r="M82" s="30"/>
      <c r="O82" s="12"/>
    </row>
    <row r="83" spans="1:15" s="3" customFormat="1" ht="25.5">
      <c r="A83" s="47" t="s">
        <v>61</v>
      </c>
      <c r="B83" s="53" t="s">
        <v>34</v>
      </c>
      <c r="C83" s="53" t="s">
        <v>1</v>
      </c>
      <c r="D83" s="53" t="s">
        <v>7</v>
      </c>
      <c r="E83" s="41">
        <v>71003</v>
      </c>
      <c r="F83" s="42" t="s">
        <v>119</v>
      </c>
      <c r="G83" s="53" t="s">
        <v>17</v>
      </c>
      <c r="H83" s="62">
        <v>135.19999999999999</v>
      </c>
      <c r="I83" s="62">
        <v>139.9</v>
      </c>
      <c r="J83" s="62">
        <v>143.4</v>
      </c>
      <c r="K83" s="31" t="s">
        <v>207</v>
      </c>
      <c r="L83" s="31"/>
      <c r="M83" s="31"/>
      <c r="O83" s="19"/>
    </row>
    <row r="84" spans="1:15" s="3" customFormat="1" ht="12.75">
      <c r="A84" s="47" t="s">
        <v>26</v>
      </c>
      <c r="B84" s="53" t="s">
        <v>34</v>
      </c>
      <c r="C84" s="53" t="s">
        <v>1</v>
      </c>
      <c r="D84" s="53" t="s">
        <v>45</v>
      </c>
      <c r="E84" s="53"/>
      <c r="F84" s="53"/>
      <c r="G84" s="53"/>
      <c r="H84" s="49">
        <f>H85+H106</f>
        <v>18287.3</v>
      </c>
      <c r="I84" s="49">
        <f t="shared" ref="I84:J84" si="12">I85+I106</f>
        <v>15101.1</v>
      </c>
      <c r="J84" s="49">
        <f t="shared" si="12"/>
        <v>16040.800000000001</v>
      </c>
      <c r="K84" s="30"/>
      <c r="L84" s="30"/>
      <c r="M84" s="30"/>
      <c r="O84" s="12"/>
    </row>
    <row r="85" spans="1:15" s="3" customFormat="1" ht="12.75">
      <c r="A85" s="50" t="s">
        <v>263</v>
      </c>
      <c r="B85" s="53" t="s">
        <v>34</v>
      </c>
      <c r="C85" s="53" t="s">
        <v>1</v>
      </c>
      <c r="D85" s="53" t="s">
        <v>45</v>
      </c>
      <c r="E85" s="41">
        <v>71000</v>
      </c>
      <c r="F85" s="52" t="s">
        <v>113</v>
      </c>
      <c r="G85" s="53"/>
      <c r="H85" s="49">
        <f>H86+H95+H99</f>
        <v>14717.399999999998</v>
      </c>
      <c r="I85" s="49">
        <f t="shared" ref="I85:J85" si="13">I86+I95+I99</f>
        <v>14482.5</v>
      </c>
      <c r="J85" s="49">
        <f t="shared" si="13"/>
        <v>15266.800000000001</v>
      </c>
      <c r="K85" s="30"/>
      <c r="L85" s="30"/>
      <c r="M85" s="30"/>
      <c r="O85" s="12"/>
    </row>
    <row r="86" spans="1:15" s="3" customFormat="1" ht="25.5">
      <c r="A86" s="50" t="s">
        <v>128</v>
      </c>
      <c r="B86" s="53" t="s">
        <v>34</v>
      </c>
      <c r="C86" s="53" t="s">
        <v>1</v>
      </c>
      <c r="D86" s="53" t="s">
        <v>45</v>
      </c>
      <c r="E86" s="41">
        <v>71001</v>
      </c>
      <c r="F86" s="52" t="s">
        <v>113</v>
      </c>
      <c r="G86" s="53"/>
      <c r="H86" s="49">
        <f>H87</f>
        <v>13059.099999999999</v>
      </c>
      <c r="I86" s="49">
        <f>I87</f>
        <v>14482.5</v>
      </c>
      <c r="J86" s="49">
        <f>J87</f>
        <v>14815.800000000001</v>
      </c>
      <c r="K86" s="30"/>
      <c r="L86" s="30"/>
      <c r="M86" s="30"/>
      <c r="O86" s="12"/>
    </row>
    <row r="87" spans="1:15" s="3" customFormat="1" ht="12.75">
      <c r="A87" s="50" t="s">
        <v>114</v>
      </c>
      <c r="B87" s="53" t="s">
        <v>34</v>
      </c>
      <c r="C87" s="53" t="s">
        <v>1</v>
      </c>
      <c r="D87" s="53" t="s">
        <v>45</v>
      </c>
      <c r="E87" s="41">
        <v>71001</v>
      </c>
      <c r="F87" s="42" t="s">
        <v>112</v>
      </c>
      <c r="G87" s="53"/>
      <c r="H87" s="49">
        <f>H88+H91+H93</f>
        <v>13059.099999999999</v>
      </c>
      <c r="I87" s="49">
        <f>I88+I91+I93</f>
        <v>14482.5</v>
      </c>
      <c r="J87" s="49">
        <f>J88+J91+J93</f>
        <v>14815.800000000001</v>
      </c>
      <c r="K87" s="30"/>
      <c r="L87" s="30"/>
      <c r="M87" s="30"/>
      <c r="O87" s="12"/>
    </row>
    <row r="88" spans="1:15" s="3" customFormat="1" ht="38.25">
      <c r="A88" s="47" t="s">
        <v>56</v>
      </c>
      <c r="B88" s="53" t="s">
        <v>34</v>
      </c>
      <c r="C88" s="53" t="s">
        <v>1</v>
      </c>
      <c r="D88" s="53" t="s">
        <v>45</v>
      </c>
      <c r="E88" s="41">
        <v>71001</v>
      </c>
      <c r="F88" s="42" t="s">
        <v>112</v>
      </c>
      <c r="G88" s="53" t="s">
        <v>55</v>
      </c>
      <c r="H88" s="49">
        <f>H89+H90</f>
        <v>6090.4</v>
      </c>
      <c r="I88" s="49">
        <f>I89+I90</f>
        <v>7477.2</v>
      </c>
      <c r="J88" s="49">
        <f>J89+J90</f>
        <v>7639.6</v>
      </c>
      <c r="K88" s="30"/>
      <c r="L88" s="30"/>
      <c r="M88" s="30"/>
      <c r="O88" s="12"/>
    </row>
    <row r="89" spans="1:15" s="3" customFormat="1" ht="12.75">
      <c r="A89" s="58" t="s">
        <v>75</v>
      </c>
      <c r="B89" s="53" t="s">
        <v>34</v>
      </c>
      <c r="C89" s="53" t="s">
        <v>1</v>
      </c>
      <c r="D89" s="53" t="s">
        <v>45</v>
      </c>
      <c r="E89" s="41">
        <v>71001</v>
      </c>
      <c r="F89" s="42" t="s">
        <v>112</v>
      </c>
      <c r="G89" s="53" t="s">
        <v>74</v>
      </c>
      <c r="H89" s="57">
        <f>4632.6+1399.1-1147.6-93.6</f>
        <v>4790.5</v>
      </c>
      <c r="I89" s="57">
        <f>4700.1+1419.4</f>
        <v>6119.5</v>
      </c>
      <c r="J89" s="57">
        <f>4792+1447.2</f>
        <v>6239.2</v>
      </c>
      <c r="K89" s="31" t="s">
        <v>207</v>
      </c>
      <c r="L89" s="31"/>
      <c r="M89" s="31"/>
      <c r="O89" s="19"/>
    </row>
    <row r="90" spans="1:15" s="3" customFormat="1" ht="12.75">
      <c r="A90" s="47" t="s">
        <v>58</v>
      </c>
      <c r="B90" s="53" t="s">
        <v>34</v>
      </c>
      <c r="C90" s="53" t="s">
        <v>1</v>
      </c>
      <c r="D90" s="53" t="s">
        <v>45</v>
      </c>
      <c r="E90" s="41">
        <v>71001</v>
      </c>
      <c r="F90" s="42" t="s">
        <v>112</v>
      </c>
      <c r="G90" s="53" t="s">
        <v>57</v>
      </c>
      <c r="H90" s="57">
        <v>1299.9000000000001</v>
      </c>
      <c r="I90" s="57">
        <v>1357.7</v>
      </c>
      <c r="J90" s="57">
        <v>1400.4</v>
      </c>
      <c r="K90" s="31" t="s">
        <v>207</v>
      </c>
      <c r="L90" s="31"/>
      <c r="M90" s="31"/>
      <c r="O90" s="19"/>
    </row>
    <row r="91" spans="1:15" s="3" customFormat="1" ht="12.75">
      <c r="A91" s="47" t="s">
        <v>60</v>
      </c>
      <c r="B91" s="53" t="s">
        <v>34</v>
      </c>
      <c r="C91" s="53" t="s">
        <v>1</v>
      </c>
      <c r="D91" s="53" t="s">
        <v>45</v>
      </c>
      <c r="E91" s="41">
        <v>71001</v>
      </c>
      <c r="F91" s="42" t="s">
        <v>112</v>
      </c>
      <c r="G91" s="53" t="s">
        <v>59</v>
      </c>
      <c r="H91" s="49">
        <f>H92</f>
        <v>6815.9</v>
      </c>
      <c r="I91" s="49">
        <f>I92</f>
        <v>6855.7</v>
      </c>
      <c r="J91" s="49">
        <f>J92</f>
        <v>7027.3</v>
      </c>
      <c r="K91" s="30"/>
      <c r="L91" s="30"/>
      <c r="M91" s="30"/>
      <c r="O91" s="12"/>
    </row>
    <row r="92" spans="1:15" s="3" customFormat="1" ht="25.5">
      <c r="A92" s="47" t="s">
        <v>61</v>
      </c>
      <c r="B92" s="53" t="s">
        <v>34</v>
      </c>
      <c r="C92" s="53" t="s">
        <v>1</v>
      </c>
      <c r="D92" s="53" t="s">
        <v>45</v>
      </c>
      <c r="E92" s="41">
        <v>71001</v>
      </c>
      <c r="F92" s="42" t="s">
        <v>112</v>
      </c>
      <c r="G92" s="53" t="s">
        <v>17</v>
      </c>
      <c r="H92" s="57">
        <v>6815.9</v>
      </c>
      <c r="I92" s="57">
        <v>6855.7</v>
      </c>
      <c r="J92" s="57">
        <v>7027.3</v>
      </c>
      <c r="K92" s="31" t="s">
        <v>207</v>
      </c>
      <c r="L92" s="31"/>
      <c r="M92" s="31"/>
      <c r="O92" s="19"/>
    </row>
    <row r="93" spans="1:15" s="3" customFormat="1" ht="12.75">
      <c r="A93" s="47" t="s">
        <v>64</v>
      </c>
      <c r="B93" s="53" t="s">
        <v>34</v>
      </c>
      <c r="C93" s="53" t="s">
        <v>1</v>
      </c>
      <c r="D93" s="53" t="s">
        <v>45</v>
      </c>
      <c r="E93" s="41">
        <v>71001</v>
      </c>
      <c r="F93" s="42" t="s">
        <v>112</v>
      </c>
      <c r="G93" s="53" t="s">
        <v>62</v>
      </c>
      <c r="H93" s="49">
        <f>H94</f>
        <v>152.80000000000001</v>
      </c>
      <c r="I93" s="49">
        <f>I94</f>
        <v>149.6</v>
      </c>
      <c r="J93" s="49">
        <f>J94</f>
        <v>148.9</v>
      </c>
      <c r="K93" s="30"/>
      <c r="L93" s="30"/>
      <c r="M93" s="30"/>
      <c r="O93" s="12"/>
    </row>
    <row r="94" spans="1:15" s="3" customFormat="1" ht="12.75">
      <c r="A94" s="47" t="s">
        <v>65</v>
      </c>
      <c r="B94" s="53" t="s">
        <v>34</v>
      </c>
      <c r="C94" s="53" t="s">
        <v>1</v>
      </c>
      <c r="D94" s="53" t="s">
        <v>45</v>
      </c>
      <c r="E94" s="41">
        <v>71001</v>
      </c>
      <c r="F94" s="42" t="s">
        <v>112</v>
      </c>
      <c r="G94" s="53" t="s">
        <v>63</v>
      </c>
      <c r="H94" s="57">
        <f>3.9+148.9</f>
        <v>152.80000000000001</v>
      </c>
      <c r="I94" s="57">
        <f>0.7+148.9</f>
        <v>149.6</v>
      </c>
      <c r="J94" s="57">
        <v>148.9</v>
      </c>
      <c r="K94" s="31" t="s">
        <v>207</v>
      </c>
      <c r="L94" s="31"/>
      <c r="M94" s="31"/>
      <c r="O94" s="19"/>
    </row>
    <row r="95" spans="1:15" s="3" customFormat="1" ht="12.75">
      <c r="A95" s="50" t="s">
        <v>194</v>
      </c>
      <c r="B95" s="53" t="s">
        <v>34</v>
      </c>
      <c r="C95" s="53" t="s">
        <v>1</v>
      </c>
      <c r="D95" s="53" t="s">
        <v>45</v>
      </c>
      <c r="E95" s="41">
        <v>71005</v>
      </c>
      <c r="F95" s="52" t="s">
        <v>113</v>
      </c>
      <c r="G95" s="53"/>
      <c r="H95" s="49">
        <f t="shared" ref="H95:J97" si="14">H96</f>
        <v>417.1</v>
      </c>
      <c r="I95" s="49">
        <f t="shared" si="14"/>
        <v>0</v>
      </c>
      <c r="J95" s="49">
        <f t="shared" si="14"/>
        <v>451</v>
      </c>
      <c r="K95" s="30"/>
      <c r="L95" s="30"/>
      <c r="M95" s="31"/>
      <c r="O95" s="19"/>
    </row>
    <row r="96" spans="1:15" s="3" customFormat="1" ht="12.75">
      <c r="A96" s="50" t="s">
        <v>195</v>
      </c>
      <c r="B96" s="53" t="s">
        <v>34</v>
      </c>
      <c r="C96" s="53" t="s">
        <v>1</v>
      </c>
      <c r="D96" s="53" t="s">
        <v>45</v>
      </c>
      <c r="E96" s="41">
        <v>71005</v>
      </c>
      <c r="F96" s="52" t="s">
        <v>112</v>
      </c>
      <c r="G96" s="53"/>
      <c r="H96" s="49">
        <f t="shared" si="14"/>
        <v>417.1</v>
      </c>
      <c r="I96" s="49">
        <f t="shared" si="14"/>
        <v>0</v>
      </c>
      <c r="J96" s="49">
        <f t="shared" si="14"/>
        <v>451</v>
      </c>
      <c r="K96" s="30"/>
      <c r="L96" s="30"/>
      <c r="M96" s="31"/>
      <c r="O96" s="19"/>
    </row>
    <row r="97" spans="1:15" s="3" customFormat="1" ht="12.75">
      <c r="A97" s="47" t="s">
        <v>60</v>
      </c>
      <c r="B97" s="53" t="s">
        <v>34</v>
      </c>
      <c r="C97" s="53" t="s">
        <v>1</v>
      </c>
      <c r="D97" s="53" t="s">
        <v>45</v>
      </c>
      <c r="E97" s="41">
        <v>71005</v>
      </c>
      <c r="F97" s="52" t="s">
        <v>112</v>
      </c>
      <c r="G97" s="53" t="s">
        <v>59</v>
      </c>
      <c r="H97" s="49">
        <f t="shared" si="14"/>
        <v>417.1</v>
      </c>
      <c r="I97" s="49">
        <f t="shared" si="14"/>
        <v>0</v>
      </c>
      <c r="J97" s="49">
        <f t="shared" si="14"/>
        <v>451</v>
      </c>
      <c r="K97" s="30"/>
      <c r="L97" s="30"/>
      <c r="M97" s="31"/>
      <c r="O97" s="19"/>
    </row>
    <row r="98" spans="1:15" s="3" customFormat="1" ht="25.5">
      <c r="A98" s="47" t="s">
        <v>61</v>
      </c>
      <c r="B98" s="53" t="s">
        <v>34</v>
      </c>
      <c r="C98" s="53" t="s">
        <v>1</v>
      </c>
      <c r="D98" s="53" t="s">
        <v>45</v>
      </c>
      <c r="E98" s="41">
        <v>71005</v>
      </c>
      <c r="F98" s="52" t="s">
        <v>112</v>
      </c>
      <c r="G98" s="53" t="s">
        <v>17</v>
      </c>
      <c r="H98" s="62">
        <v>417.1</v>
      </c>
      <c r="I98" s="62">
        <v>0</v>
      </c>
      <c r="J98" s="62">
        <v>451</v>
      </c>
      <c r="K98" s="31" t="s">
        <v>207</v>
      </c>
      <c r="L98" s="31"/>
      <c r="M98" s="31"/>
      <c r="O98" s="19"/>
    </row>
    <row r="99" spans="1:15" s="3" customFormat="1" ht="25.5">
      <c r="A99" s="47" t="s">
        <v>255</v>
      </c>
      <c r="B99" s="53" t="s">
        <v>34</v>
      </c>
      <c r="C99" s="53" t="s">
        <v>1</v>
      </c>
      <c r="D99" s="53" t="s">
        <v>45</v>
      </c>
      <c r="E99" s="67">
        <v>71008</v>
      </c>
      <c r="F99" s="52" t="s">
        <v>113</v>
      </c>
      <c r="G99" s="53"/>
      <c r="H99" s="49">
        <f>H100+H103</f>
        <v>1241.1999999999998</v>
      </c>
      <c r="I99" s="49">
        <f t="shared" ref="I99:J99" si="15">I100+I103</f>
        <v>0</v>
      </c>
      <c r="J99" s="49">
        <f t="shared" si="15"/>
        <v>0</v>
      </c>
      <c r="K99" s="31"/>
      <c r="L99" s="31"/>
      <c r="M99" s="31"/>
      <c r="O99" s="19"/>
    </row>
    <row r="100" spans="1:15" s="3" customFormat="1" ht="25.5">
      <c r="A100" s="47" t="s">
        <v>253</v>
      </c>
      <c r="B100" s="53" t="s">
        <v>34</v>
      </c>
      <c r="C100" s="53" t="s">
        <v>1</v>
      </c>
      <c r="D100" s="53" t="s">
        <v>45</v>
      </c>
      <c r="E100" s="67">
        <v>71008</v>
      </c>
      <c r="F100" s="66">
        <v>72300</v>
      </c>
      <c r="G100" s="53"/>
      <c r="H100" s="49">
        <f t="shared" ref="H100:J101" si="16">H101</f>
        <v>1147.5999999999999</v>
      </c>
      <c r="I100" s="49">
        <f t="shared" si="16"/>
        <v>0</v>
      </c>
      <c r="J100" s="49">
        <f t="shared" si="16"/>
        <v>0</v>
      </c>
      <c r="K100" s="31"/>
      <c r="L100" s="31"/>
      <c r="M100" s="31"/>
      <c r="O100" s="19"/>
    </row>
    <row r="101" spans="1:15" s="3" customFormat="1" ht="38.25">
      <c r="A101" s="47" t="s">
        <v>56</v>
      </c>
      <c r="B101" s="53" t="s">
        <v>34</v>
      </c>
      <c r="C101" s="53" t="s">
        <v>1</v>
      </c>
      <c r="D101" s="53" t="s">
        <v>45</v>
      </c>
      <c r="E101" s="67">
        <v>71008</v>
      </c>
      <c r="F101" s="66">
        <v>72300</v>
      </c>
      <c r="G101" s="53" t="s">
        <v>55</v>
      </c>
      <c r="H101" s="49">
        <f t="shared" si="16"/>
        <v>1147.5999999999999</v>
      </c>
      <c r="I101" s="49">
        <f t="shared" si="16"/>
        <v>0</v>
      </c>
      <c r="J101" s="49">
        <f t="shared" si="16"/>
        <v>0</v>
      </c>
      <c r="K101" s="31"/>
      <c r="L101" s="31"/>
      <c r="M101" s="31"/>
      <c r="O101" s="19"/>
    </row>
    <row r="102" spans="1:15" s="3" customFormat="1" ht="15.75">
      <c r="A102" s="47" t="s">
        <v>75</v>
      </c>
      <c r="B102" s="53" t="s">
        <v>34</v>
      </c>
      <c r="C102" s="53" t="s">
        <v>1</v>
      </c>
      <c r="D102" s="53" t="s">
        <v>45</v>
      </c>
      <c r="E102" s="67">
        <v>71008</v>
      </c>
      <c r="F102" s="66">
        <v>72300</v>
      </c>
      <c r="G102" s="53" t="s">
        <v>74</v>
      </c>
      <c r="H102" s="62">
        <v>1147.5999999999999</v>
      </c>
      <c r="I102" s="62">
        <v>0</v>
      </c>
      <c r="J102" s="62">
        <v>0</v>
      </c>
      <c r="K102" s="31" t="s">
        <v>207</v>
      </c>
      <c r="L102" s="31"/>
      <c r="M102" s="62"/>
      <c r="O102" s="19"/>
    </row>
    <row r="103" spans="1:15" s="3" customFormat="1" ht="25.5">
      <c r="A103" s="47" t="s">
        <v>253</v>
      </c>
      <c r="B103" s="53" t="s">
        <v>34</v>
      </c>
      <c r="C103" s="48" t="s">
        <v>1</v>
      </c>
      <c r="D103" s="53" t="s">
        <v>45</v>
      </c>
      <c r="E103" s="41">
        <v>71008</v>
      </c>
      <c r="F103" s="66" t="s">
        <v>254</v>
      </c>
      <c r="G103" s="53"/>
      <c r="H103" s="49">
        <f t="shared" ref="H103:J104" si="17">H104</f>
        <v>93.6</v>
      </c>
      <c r="I103" s="49">
        <f t="shared" si="17"/>
        <v>0</v>
      </c>
      <c r="J103" s="49">
        <f t="shared" si="17"/>
        <v>0</v>
      </c>
      <c r="K103" s="31"/>
      <c r="L103" s="31"/>
      <c r="M103" s="69"/>
      <c r="O103" s="19"/>
    </row>
    <row r="104" spans="1:15" s="3" customFormat="1" ht="38.25">
      <c r="A104" s="47" t="s">
        <v>56</v>
      </c>
      <c r="B104" s="53" t="s">
        <v>34</v>
      </c>
      <c r="C104" s="48" t="s">
        <v>1</v>
      </c>
      <c r="D104" s="53" t="s">
        <v>45</v>
      </c>
      <c r="E104" s="41">
        <v>71008</v>
      </c>
      <c r="F104" s="66" t="s">
        <v>254</v>
      </c>
      <c r="G104" s="48" t="s">
        <v>55</v>
      </c>
      <c r="H104" s="49">
        <f t="shared" si="17"/>
        <v>93.6</v>
      </c>
      <c r="I104" s="49">
        <f t="shared" si="17"/>
        <v>0</v>
      </c>
      <c r="J104" s="49">
        <f t="shared" si="17"/>
        <v>0</v>
      </c>
      <c r="K104" s="31"/>
      <c r="L104" s="31"/>
      <c r="M104" s="69"/>
      <c r="O104" s="19"/>
    </row>
    <row r="105" spans="1:15" s="3" customFormat="1" ht="15.75">
      <c r="A105" s="47" t="s">
        <v>75</v>
      </c>
      <c r="B105" s="53" t="s">
        <v>34</v>
      </c>
      <c r="C105" s="48" t="s">
        <v>1</v>
      </c>
      <c r="D105" s="53" t="s">
        <v>45</v>
      </c>
      <c r="E105" s="41">
        <v>71008</v>
      </c>
      <c r="F105" s="66" t="s">
        <v>254</v>
      </c>
      <c r="G105" s="48" t="s">
        <v>74</v>
      </c>
      <c r="H105" s="62">
        <v>93.6</v>
      </c>
      <c r="I105" s="62">
        <v>0</v>
      </c>
      <c r="J105" s="62">
        <v>0</v>
      </c>
      <c r="K105" s="31" t="s">
        <v>207</v>
      </c>
      <c r="L105" s="31"/>
      <c r="M105" s="69"/>
      <c r="N105" s="3" t="s">
        <v>162</v>
      </c>
      <c r="O105" s="19"/>
    </row>
    <row r="106" spans="1:15" s="3" customFormat="1" ht="25.5">
      <c r="A106" s="47" t="s">
        <v>265</v>
      </c>
      <c r="B106" s="53" t="s">
        <v>34</v>
      </c>
      <c r="C106" s="53" t="s">
        <v>1</v>
      </c>
      <c r="D106" s="53" t="s">
        <v>45</v>
      </c>
      <c r="E106" s="41">
        <v>74000</v>
      </c>
      <c r="F106" s="52" t="s">
        <v>113</v>
      </c>
      <c r="G106" s="53"/>
      <c r="H106" s="49">
        <f>H107+H117+H121+H129+H113+H125+H133</f>
        <v>3569.9</v>
      </c>
      <c r="I106" s="49">
        <f t="shared" ref="I106:J106" si="18">I107+I117+I121+I129+I113+I125+I133</f>
        <v>618.6</v>
      </c>
      <c r="J106" s="49">
        <f t="shared" si="18"/>
        <v>774</v>
      </c>
      <c r="K106" s="30"/>
      <c r="L106" s="30"/>
      <c r="M106" s="30"/>
      <c r="O106" s="12"/>
    </row>
    <row r="107" spans="1:15" s="3" customFormat="1" ht="38.25">
      <c r="A107" s="44" t="s">
        <v>191</v>
      </c>
      <c r="B107" s="53" t="s">
        <v>34</v>
      </c>
      <c r="C107" s="53" t="s">
        <v>1</v>
      </c>
      <c r="D107" s="53" t="s">
        <v>45</v>
      </c>
      <c r="E107" s="41">
        <v>74002</v>
      </c>
      <c r="F107" s="52" t="s">
        <v>113</v>
      </c>
      <c r="G107" s="53"/>
      <c r="H107" s="49">
        <f>H108</f>
        <v>56.2</v>
      </c>
      <c r="I107" s="49">
        <f>I108</f>
        <v>56.2</v>
      </c>
      <c r="J107" s="49">
        <f>J108</f>
        <v>56.2</v>
      </c>
      <c r="K107" s="30"/>
      <c r="L107" s="30"/>
      <c r="M107" s="30"/>
      <c r="O107" s="12"/>
    </row>
    <row r="108" spans="1:15" s="3" customFormat="1" ht="38.25">
      <c r="A108" s="44" t="s">
        <v>190</v>
      </c>
      <c r="B108" s="53" t="s">
        <v>34</v>
      </c>
      <c r="C108" s="53" t="s">
        <v>1</v>
      </c>
      <c r="D108" s="53" t="s">
        <v>45</v>
      </c>
      <c r="E108" s="41">
        <v>74002</v>
      </c>
      <c r="F108" s="41">
        <v>99050</v>
      </c>
      <c r="G108" s="53"/>
      <c r="H108" s="49">
        <f>H109+H111</f>
        <v>56.2</v>
      </c>
      <c r="I108" s="49">
        <f>I109+I111</f>
        <v>56.2</v>
      </c>
      <c r="J108" s="49">
        <f>J109+J111</f>
        <v>56.2</v>
      </c>
      <c r="K108" s="30"/>
      <c r="L108" s="30"/>
      <c r="M108" s="30"/>
      <c r="O108" s="12"/>
    </row>
    <row r="109" spans="1:15" s="3" customFormat="1" ht="12.75">
      <c r="A109" s="47" t="s">
        <v>60</v>
      </c>
      <c r="B109" s="53" t="s">
        <v>34</v>
      </c>
      <c r="C109" s="53" t="s">
        <v>1</v>
      </c>
      <c r="D109" s="53" t="s">
        <v>45</v>
      </c>
      <c r="E109" s="41">
        <v>74002</v>
      </c>
      <c r="F109" s="41">
        <v>99050</v>
      </c>
      <c r="G109" s="53" t="s">
        <v>59</v>
      </c>
      <c r="H109" s="49">
        <f>H110</f>
        <v>24</v>
      </c>
      <c r="I109" s="49">
        <f>I110</f>
        <v>24</v>
      </c>
      <c r="J109" s="49">
        <f>J110</f>
        <v>24</v>
      </c>
      <c r="K109" s="30"/>
      <c r="L109" s="30"/>
      <c r="M109" s="30"/>
      <c r="O109" s="12"/>
    </row>
    <row r="110" spans="1:15" s="3" customFormat="1" ht="25.5">
      <c r="A110" s="47" t="s">
        <v>61</v>
      </c>
      <c r="B110" s="53" t="s">
        <v>34</v>
      </c>
      <c r="C110" s="53" t="s">
        <v>1</v>
      </c>
      <c r="D110" s="53" t="s">
        <v>45</v>
      </c>
      <c r="E110" s="41">
        <v>74002</v>
      </c>
      <c r="F110" s="41">
        <v>99050</v>
      </c>
      <c r="G110" s="53" t="s">
        <v>17</v>
      </c>
      <c r="H110" s="62">
        <v>24</v>
      </c>
      <c r="I110" s="62">
        <v>24</v>
      </c>
      <c r="J110" s="62">
        <v>24</v>
      </c>
      <c r="K110" s="31" t="s">
        <v>207</v>
      </c>
      <c r="L110" s="31"/>
      <c r="M110" s="31"/>
      <c r="O110" s="19"/>
    </row>
    <row r="111" spans="1:15" s="3" customFormat="1" ht="12.75">
      <c r="A111" s="47" t="s">
        <v>64</v>
      </c>
      <c r="B111" s="53" t="s">
        <v>34</v>
      </c>
      <c r="C111" s="53" t="s">
        <v>1</v>
      </c>
      <c r="D111" s="53" t="s">
        <v>45</v>
      </c>
      <c r="E111" s="41">
        <v>74002</v>
      </c>
      <c r="F111" s="41">
        <v>99050</v>
      </c>
      <c r="G111" s="53" t="s">
        <v>62</v>
      </c>
      <c r="H111" s="49">
        <f>H112</f>
        <v>32.200000000000003</v>
      </c>
      <c r="I111" s="49">
        <f>I112</f>
        <v>32.200000000000003</v>
      </c>
      <c r="J111" s="49">
        <f>J112</f>
        <v>32.200000000000003</v>
      </c>
      <c r="K111" s="30"/>
      <c r="L111" s="30"/>
      <c r="M111" s="31"/>
      <c r="O111" s="19"/>
    </row>
    <row r="112" spans="1:15" s="3" customFormat="1" ht="12.75">
      <c r="A112" s="47" t="s">
        <v>65</v>
      </c>
      <c r="B112" s="53" t="s">
        <v>34</v>
      </c>
      <c r="C112" s="53" t="s">
        <v>1</v>
      </c>
      <c r="D112" s="53" t="s">
        <v>45</v>
      </c>
      <c r="E112" s="41">
        <v>74002</v>
      </c>
      <c r="F112" s="41">
        <v>99050</v>
      </c>
      <c r="G112" s="53" t="s">
        <v>63</v>
      </c>
      <c r="H112" s="62">
        <v>32.200000000000003</v>
      </c>
      <c r="I112" s="62">
        <v>32.200000000000003</v>
      </c>
      <c r="J112" s="62">
        <v>32.200000000000003</v>
      </c>
      <c r="K112" s="31" t="s">
        <v>207</v>
      </c>
      <c r="L112" s="31"/>
      <c r="M112" s="31"/>
      <c r="O112" s="19"/>
    </row>
    <row r="113" spans="1:15" s="3" customFormat="1" ht="25.5">
      <c r="A113" s="47" t="s">
        <v>217</v>
      </c>
      <c r="B113" s="53" t="s">
        <v>34</v>
      </c>
      <c r="C113" s="53" t="s">
        <v>1</v>
      </c>
      <c r="D113" s="53" t="s">
        <v>45</v>
      </c>
      <c r="E113" s="41">
        <v>74003</v>
      </c>
      <c r="F113" s="52" t="s">
        <v>113</v>
      </c>
      <c r="G113" s="53"/>
      <c r="H113" s="64">
        <f>H114</f>
        <v>1533.7</v>
      </c>
      <c r="I113" s="64">
        <f t="shared" ref="I113:J115" si="19">I114</f>
        <v>0</v>
      </c>
      <c r="J113" s="64">
        <f t="shared" si="19"/>
        <v>0</v>
      </c>
      <c r="K113" s="31"/>
      <c r="L113" s="31"/>
      <c r="M113" s="31"/>
      <c r="O113" s="19"/>
    </row>
    <row r="114" spans="1:15" s="3" customFormat="1" ht="12.75">
      <c r="A114" s="47" t="s">
        <v>216</v>
      </c>
      <c r="B114" s="53" t="s">
        <v>34</v>
      </c>
      <c r="C114" s="53" t="s">
        <v>1</v>
      </c>
      <c r="D114" s="53" t="s">
        <v>45</v>
      </c>
      <c r="E114" s="41">
        <v>74003</v>
      </c>
      <c r="F114" s="41">
        <v>99050</v>
      </c>
      <c r="G114" s="53"/>
      <c r="H114" s="64">
        <f>H115</f>
        <v>1533.7</v>
      </c>
      <c r="I114" s="64">
        <f t="shared" si="19"/>
        <v>0</v>
      </c>
      <c r="J114" s="64">
        <f t="shared" si="19"/>
        <v>0</v>
      </c>
      <c r="K114" s="31"/>
      <c r="L114" s="31"/>
      <c r="M114" s="31"/>
      <c r="O114" s="19"/>
    </row>
    <row r="115" spans="1:15" s="3" customFormat="1" ht="12.75">
      <c r="A115" s="47" t="s">
        <v>60</v>
      </c>
      <c r="B115" s="53" t="s">
        <v>34</v>
      </c>
      <c r="C115" s="53" t="s">
        <v>1</v>
      </c>
      <c r="D115" s="53" t="s">
        <v>45</v>
      </c>
      <c r="E115" s="41">
        <v>74003</v>
      </c>
      <c r="F115" s="41">
        <v>99050</v>
      </c>
      <c r="G115" s="53" t="s">
        <v>59</v>
      </c>
      <c r="H115" s="64">
        <f>H116</f>
        <v>1533.7</v>
      </c>
      <c r="I115" s="64">
        <f t="shared" si="19"/>
        <v>0</v>
      </c>
      <c r="J115" s="64">
        <f t="shared" si="19"/>
        <v>0</v>
      </c>
      <c r="K115" s="31"/>
      <c r="L115" s="31"/>
      <c r="M115" s="31"/>
      <c r="O115" s="19"/>
    </row>
    <row r="116" spans="1:15" s="3" customFormat="1" ht="25.5">
      <c r="A116" s="47" t="s">
        <v>61</v>
      </c>
      <c r="B116" s="53" t="s">
        <v>34</v>
      </c>
      <c r="C116" s="53" t="s">
        <v>1</v>
      </c>
      <c r="D116" s="53" t="s">
        <v>45</v>
      </c>
      <c r="E116" s="41">
        <v>74003</v>
      </c>
      <c r="F116" s="41">
        <v>99050</v>
      </c>
      <c r="G116" s="53" t="s">
        <v>17</v>
      </c>
      <c r="H116" s="62">
        <v>1533.7</v>
      </c>
      <c r="I116" s="62">
        <v>0</v>
      </c>
      <c r="J116" s="62">
        <v>0</v>
      </c>
      <c r="K116" s="31" t="s">
        <v>207</v>
      </c>
      <c r="L116" s="31"/>
      <c r="M116" s="31"/>
      <c r="O116" s="19"/>
    </row>
    <row r="117" spans="1:15" s="3" customFormat="1" ht="51">
      <c r="A117" s="47" t="s">
        <v>260</v>
      </c>
      <c r="B117" s="53" t="s">
        <v>34</v>
      </c>
      <c r="C117" s="53" t="s">
        <v>1</v>
      </c>
      <c r="D117" s="53" t="s">
        <v>45</v>
      </c>
      <c r="E117" s="41">
        <v>74004</v>
      </c>
      <c r="F117" s="52" t="s">
        <v>113</v>
      </c>
      <c r="G117" s="53"/>
      <c r="H117" s="49">
        <f t="shared" ref="H117:J119" si="20">H118</f>
        <v>794</v>
      </c>
      <c r="I117" s="49">
        <f t="shared" si="20"/>
        <v>562.4</v>
      </c>
      <c r="J117" s="49">
        <f t="shared" si="20"/>
        <v>717.8</v>
      </c>
      <c r="K117" s="30"/>
      <c r="L117" s="30"/>
      <c r="M117" s="30"/>
      <c r="O117" s="19"/>
    </row>
    <row r="118" spans="1:15" s="3" customFormat="1" ht="51">
      <c r="A118" s="47" t="s">
        <v>259</v>
      </c>
      <c r="B118" s="53" t="s">
        <v>34</v>
      </c>
      <c r="C118" s="53" t="s">
        <v>1</v>
      </c>
      <c r="D118" s="53" t="s">
        <v>45</v>
      </c>
      <c r="E118" s="41">
        <v>74004</v>
      </c>
      <c r="F118" s="41">
        <v>99280</v>
      </c>
      <c r="G118" s="53"/>
      <c r="H118" s="49">
        <f t="shared" si="20"/>
        <v>794</v>
      </c>
      <c r="I118" s="49">
        <f t="shared" si="20"/>
        <v>562.4</v>
      </c>
      <c r="J118" s="49">
        <f t="shared" si="20"/>
        <v>717.8</v>
      </c>
      <c r="K118" s="30"/>
      <c r="L118" s="30"/>
      <c r="M118" s="30"/>
      <c r="O118" s="12"/>
    </row>
    <row r="119" spans="1:15" s="3" customFormat="1" ht="12.75">
      <c r="A119" s="47" t="s">
        <v>60</v>
      </c>
      <c r="B119" s="53" t="s">
        <v>34</v>
      </c>
      <c r="C119" s="53" t="s">
        <v>1</v>
      </c>
      <c r="D119" s="53" t="s">
        <v>45</v>
      </c>
      <c r="E119" s="41">
        <v>74004</v>
      </c>
      <c r="F119" s="41">
        <v>99280</v>
      </c>
      <c r="G119" s="53" t="s">
        <v>59</v>
      </c>
      <c r="H119" s="49">
        <f t="shared" si="20"/>
        <v>794</v>
      </c>
      <c r="I119" s="49">
        <f t="shared" si="20"/>
        <v>562.4</v>
      </c>
      <c r="J119" s="49">
        <f t="shared" si="20"/>
        <v>717.8</v>
      </c>
      <c r="K119" s="30"/>
      <c r="L119" s="30"/>
      <c r="M119" s="30"/>
      <c r="O119" s="12"/>
    </row>
    <row r="120" spans="1:15" s="3" customFormat="1" ht="25.5">
      <c r="A120" s="47" t="s">
        <v>61</v>
      </c>
      <c r="B120" s="53" t="s">
        <v>34</v>
      </c>
      <c r="C120" s="53" t="s">
        <v>1</v>
      </c>
      <c r="D120" s="53" t="s">
        <v>45</v>
      </c>
      <c r="E120" s="41">
        <v>74004</v>
      </c>
      <c r="F120" s="41">
        <v>99280</v>
      </c>
      <c r="G120" s="53" t="s">
        <v>17</v>
      </c>
      <c r="H120" s="62">
        <v>794</v>
      </c>
      <c r="I120" s="62">
        <v>562.4</v>
      </c>
      <c r="J120" s="62">
        <v>717.8</v>
      </c>
      <c r="K120" s="31" t="s">
        <v>207</v>
      </c>
      <c r="L120" s="31"/>
      <c r="M120" s="31"/>
      <c r="N120" s="22"/>
      <c r="O120" s="19"/>
    </row>
    <row r="121" spans="1:15" s="3" customFormat="1" ht="38.25">
      <c r="A121" s="44" t="s">
        <v>215</v>
      </c>
      <c r="B121" s="53" t="s">
        <v>34</v>
      </c>
      <c r="C121" s="53" t="s">
        <v>1</v>
      </c>
      <c r="D121" s="53" t="s">
        <v>45</v>
      </c>
      <c r="E121" s="41">
        <v>74006</v>
      </c>
      <c r="F121" s="52" t="s">
        <v>113</v>
      </c>
      <c r="G121" s="53"/>
      <c r="H121" s="49">
        <f t="shared" ref="H121:J127" si="21">H122</f>
        <v>170</v>
      </c>
      <c r="I121" s="49">
        <f t="shared" si="21"/>
        <v>0</v>
      </c>
      <c r="J121" s="49">
        <f t="shared" si="21"/>
        <v>0</v>
      </c>
      <c r="K121" s="30"/>
      <c r="L121" s="30"/>
      <c r="M121" s="31"/>
      <c r="N121" s="22"/>
      <c r="O121" s="19"/>
    </row>
    <row r="122" spans="1:15" s="3" customFormat="1" ht="25.5">
      <c r="A122" s="44" t="s">
        <v>214</v>
      </c>
      <c r="B122" s="53" t="s">
        <v>34</v>
      </c>
      <c r="C122" s="53" t="s">
        <v>1</v>
      </c>
      <c r="D122" s="53" t="s">
        <v>45</v>
      </c>
      <c r="E122" s="41">
        <v>74006</v>
      </c>
      <c r="F122" s="41">
        <v>99090</v>
      </c>
      <c r="G122" s="53"/>
      <c r="H122" s="49">
        <f t="shared" si="21"/>
        <v>170</v>
      </c>
      <c r="I122" s="49">
        <f t="shared" si="21"/>
        <v>0</v>
      </c>
      <c r="J122" s="49">
        <f t="shared" si="21"/>
        <v>0</v>
      </c>
      <c r="K122" s="30"/>
      <c r="L122" s="30"/>
      <c r="M122" s="31"/>
      <c r="N122" s="22"/>
      <c r="O122" s="19"/>
    </row>
    <row r="123" spans="1:15" s="3" customFormat="1" ht="12.75">
      <c r="A123" s="47" t="s">
        <v>60</v>
      </c>
      <c r="B123" s="53" t="s">
        <v>34</v>
      </c>
      <c r="C123" s="53" t="s">
        <v>1</v>
      </c>
      <c r="D123" s="53" t="s">
        <v>45</v>
      </c>
      <c r="E123" s="41">
        <v>74006</v>
      </c>
      <c r="F123" s="41">
        <v>99090</v>
      </c>
      <c r="G123" s="53" t="s">
        <v>59</v>
      </c>
      <c r="H123" s="49">
        <f t="shared" si="21"/>
        <v>170</v>
      </c>
      <c r="I123" s="49">
        <f t="shared" si="21"/>
        <v>0</v>
      </c>
      <c r="J123" s="49">
        <f t="shared" si="21"/>
        <v>0</v>
      </c>
      <c r="K123" s="30"/>
      <c r="L123" s="30"/>
      <c r="M123" s="31"/>
      <c r="N123" s="22"/>
      <c r="O123" s="19"/>
    </row>
    <row r="124" spans="1:15" s="3" customFormat="1" ht="25.5">
      <c r="A124" s="47" t="s">
        <v>61</v>
      </c>
      <c r="B124" s="53" t="s">
        <v>34</v>
      </c>
      <c r="C124" s="53" t="s">
        <v>1</v>
      </c>
      <c r="D124" s="53" t="s">
        <v>45</v>
      </c>
      <c r="E124" s="41">
        <v>74006</v>
      </c>
      <c r="F124" s="41">
        <v>99090</v>
      </c>
      <c r="G124" s="53" t="s">
        <v>17</v>
      </c>
      <c r="H124" s="62">
        <v>170</v>
      </c>
      <c r="I124" s="62">
        <v>0</v>
      </c>
      <c r="J124" s="62">
        <v>0</v>
      </c>
      <c r="K124" s="31" t="s">
        <v>207</v>
      </c>
      <c r="L124" s="31"/>
      <c r="M124" s="31"/>
      <c r="N124" s="22"/>
      <c r="O124" s="19"/>
    </row>
    <row r="125" spans="1:15" s="3" customFormat="1" ht="25.5">
      <c r="A125" s="44" t="s">
        <v>290</v>
      </c>
      <c r="B125" s="53" t="s">
        <v>34</v>
      </c>
      <c r="C125" s="53" t="s">
        <v>1</v>
      </c>
      <c r="D125" s="53" t="s">
        <v>45</v>
      </c>
      <c r="E125" s="41">
        <v>74008</v>
      </c>
      <c r="F125" s="52" t="s">
        <v>113</v>
      </c>
      <c r="G125" s="53"/>
      <c r="H125" s="49">
        <f t="shared" si="21"/>
        <v>64</v>
      </c>
      <c r="I125" s="49">
        <f t="shared" si="21"/>
        <v>0</v>
      </c>
      <c r="J125" s="49">
        <f t="shared" si="21"/>
        <v>0</v>
      </c>
      <c r="K125" s="30"/>
      <c r="L125" s="31"/>
      <c r="M125" s="31"/>
      <c r="N125" s="22"/>
      <c r="O125" s="19"/>
    </row>
    <row r="126" spans="1:15" s="3" customFormat="1" ht="25.5">
      <c r="A126" s="44" t="s">
        <v>289</v>
      </c>
      <c r="B126" s="53" t="s">
        <v>34</v>
      </c>
      <c r="C126" s="53" t="s">
        <v>1</v>
      </c>
      <c r="D126" s="53" t="s">
        <v>45</v>
      </c>
      <c r="E126" s="41">
        <v>74008</v>
      </c>
      <c r="F126" s="41">
        <v>99090</v>
      </c>
      <c r="G126" s="53"/>
      <c r="H126" s="49">
        <f t="shared" si="21"/>
        <v>64</v>
      </c>
      <c r="I126" s="49">
        <f t="shared" si="21"/>
        <v>0</v>
      </c>
      <c r="J126" s="49">
        <f t="shared" si="21"/>
        <v>0</v>
      </c>
      <c r="K126" s="30"/>
      <c r="L126" s="31"/>
      <c r="M126" s="31"/>
      <c r="N126" s="22"/>
      <c r="O126" s="19"/>
    </row>
    <row r="127" spans="1:15" s="3" customFormat="1" ht="12.75">
      <c r="A127" s="47" t="s">
        <v>60</v>
      </c>
      <c r="B127" s="53" t="s">
        <v>34</v>
      </c>
      <c r="C127" s="53" t="s">
        <v>1</v>
      </c>
      <c r="D127" s="53" t="s">
        <v>45</v>
      </c>
      <c r="E127" s="41">
        <v>74008</v>
      </c>
      <c r="F127" s="41">
        <v>99090</v>
      </c>
      <c r="G127" s="53" t="s">
        <v>59</v>
      </c>
      <c r="H127" s="49">
        <f t="shared" si="21"/>
        <v>64</v>
      </c>
      <c r="I127" s="49">
        <f t="shared" si="21"/>
        <v>0</v>
      </c>
      <c r="J127" s="49">
        <f t="shared" si="21"/>
        <v>0</v>
      </c>
      <c r="K127" s="30"/>
      <c r="L127" s="31"/>
      <c r="M127" s="31"/>
      <c r="N127" s="22"/>
      <c r="O127" s="19"/>
    </row>
    <row r="128" spans="1:15" s="3" customFormat="1" ht="25.5">
      <c r="A128" s="47" t="s">
        <v>61</v>
      </c>
      <c r="B128" s="53" t="s">
        <v>34</v>
      </c>
      <c r="C128" s="53" t="s">
        <v>1</v>
      </c>
      <c r="D128" s="53" t="s">
        <v>45</v>
      </c>
      <c r="E128" s="41">
        <v>74008</v>
      </c>
      <c r="F128" s="41">
        <v>99090</v>
      </c>
      <c r="G128" s="53" t="s">
        <v>17</v>
      </c>
      <c r="H128" s="62">
        <v>64</v>
      </c>
      <c r="I128" s="62">
        <v>0</v>
      </c>
      <c r="J128" s="62">
        <v>0</v>
      </c>
      <c r="K128" s="31" t="s">
        <v>207</v>
      </c>
      <c r="L128" s="31"/>
      <c r="M128" s="31"/>
      <c r="N128" s="22"/>
      <c r="O128" s="19"/>
    </row>
    <row r="129" spans="1:15" s="3" customFormat="1" ht="25.5">
      <c r="A129" s="47" t="s">
        <v>197</v>
      </c>
      <c r="B129" s="53" t="s">
        <v>34</v>
      </c>
      <c r="C129" s="53" t="s">
        <v>1</v>
      </c>
      <c r="D129" s="53" t="s">
        <v>45</v>
      </c>
      <c r="E129" s="41">
        <v>74011</v>
      </c>
      <c r="F129" s="52" t="s">
        <v>113</v>
      </c>
      <c r="G129" s="53"/>
      <c r="H129" s="49">
        <f t="shared" ref="H129:J135" si="22">H130</f>
        <v>20</v>
      </c>
      <c r="I129" s="49">
        <f t="shared" si="22"/>
        <v>0</v>
      </c>
      <c r="J129" s="49">
        <f t="shared" si="22"/>
        <v>0</v>
      </c>
      <c r="K129" s="30"/>
      <c r="L129" s="30"/>
      <c r="M129" s="31"/>
      <c r="N129" s="22"/>
      <c r="O129" s="19"/>
    </row>
    <row r="130" spans="1:15" s="3" customFormat="1" ht="25.5">
      <c r="A130" s="47" t="s">
        <v>196</v>
      </c>
      <c r="B130" s="53" t="s">
        <v>34</v>
      </c>
      <c r="C130" s="53" t="s">
        <v>1</v>
      </c>
      <c r="D130" s="53" t="s">
        <v>45</v>
      </c>
      <c r="E130" s="41">
        <v>74011</v>
      </c>
      <c r="F130" s="41">
        <v>99090</v>
      </c>
      <c r="G130" s="53"/>
      <c r="H130" s="49">
        <f t="shared" si="22"/>
        <v>20</v>
      </c>
      <c r="I130" s="49">
        <f t="shared" si="22"/>
        <v>0</v>
      </c>
      <c r="J130" s="49">
        <f t="shared" si="22"/>
        <v>0</v>
      </c>
      <c r="K130" s="30"/>
      <c r="L130" s="30"/>
      <c r="M130" s="31"/>
      <c r="N130" s="22"/>
      <c r="O130" s="19"/>
    </row>
    <row r="131" spans="1:15" s="3" customFormat="1" ht="12.75">
      <c r="A131" s="47" t="s">
        <v>60</v>
      </c>
      <c r="B131" s="53" t="s">
        <v>34</v>
      </c>
      <c r="C131" s="53" t="s">
        <v>1</v>
      </c>
      <c r="D131" s="53" t="s">
        <v>45</v>
      </c>
      <c r="E131" s="41">
        <v>74011</v>
      </c>
      <c r="F131" s="41">
        <v>99090</v>
      </c>
      <c r="G131" s="53" t="s">
        <v>59</v>
      </c>
      <c r="H131" s="49">
        <f t="shared" si="22"/>
        <v>20</v>
      </c>
      <c r="I131" s="49">
        <f t="shared" si="22"/>
        <v>0</v>
      </c>
      <c r="J131" s="49">
        <f t="shared" si="22"/>
        <v>0</v>
      </c>
      <c r="K131" s="30"/>
      <c r="L131" s="30"/>
      <c r="M131" s="31"/>
      <c r="N131" s="22"/>
      <c r="O131" s="19"/>
    </row>
    <row r="132" spans="1:15" s="3" customFormat="1" ht="25.5">
      <c r="A132" s="47" t="s">
        <v>61</v>
      </c>
      <c r="B132" s="53" t="s">
        <v>34</v>
      </c>
      <c r="C132" s="53" t="s">
        <v>1</v>
      </c>
      <c r="D132" s="53" t="s">
        <v>45</v>
      </c>
      <c r="E132" s="41">
        <v>74011</v>
      </c>
      <c r="F132" s="41">
        <v>99090</v>
      </c>
      <c r="G132" s="53" t="s">
        <v>17</v>
      </c>
      <c r="H132" s="57">
        <v>20</v>
      </c>
      <c r="I132" s="57">
        <v>0</v>
      </c>
      <c r="J132" s="57">
        <v>0</v>
      </c>
      <c r="K132" s="31" t="s">
        <v>207</v>
      </c>
      <c r="L132" s="31"/>
      <c r="M132" s="31"/>
      <c r="N132" s="22"/>
      <c r="O132" s="19"/>
    </row>
    <row r="133" spans="1:15" s="3" customFormat="1" ht="25.5">
      <c r="A133" s="47" t="s">
        <v>292</v>
      </c>
      <c r="B133" s="53" t="s">
        <v>34</v>
      </c>
      <c r="C133" s="53" t="s">
        <v>1</v>
      </c>
      <c r="D133" s="53" t="s">
        <v>45</v>
      </c>
      <c r="E133" s="41">
        <v>74014</v>
      </c>
      <c r="F133" s="52" t="s">
        <v>113</v>
      </c>
      <c r="G133" s="53"/>
      <c r="H133" s="49">
        <f t="shared" si="22"/>
        <v>932</v>
      </c>
      <c r="I133" s="49">
        <f t="shared" si="22"/>
        <v>0</v>
      </c>
      <c r="J133" s="49">
        <f t="shared" si="22"/>
        <v>0</v>
      </c>
      <c r="K133" s="30"/>
      <c r="L133" s="31"/>
      <c r="M133" s="31"/>
      <c r="N133" s="22"/>
      <c r="O133" s="19"/>
    </row>
    <row r="134" spans="1:15" s="3" customFormat="1" ht="12.75">
      <c r="A134" s="47" t="s">
        <v>291</v>
      </c>
      <c r="B134" s="53" t="s">
        <v>34</v>
      </c>
      <c r="C134" s="53" t="s">
        <v>1</v>
      </c>
      <c r="D134" s="53" t="s">
        <v>45</v>
      </c>
      <c r="E134" s="41">
        <v>74014</v>
      </c>
      <c r="F134" s="41">
        <v>99090</v>
      </c>
      <c r="G134" s="53"/>
      <c r="H134" s="49">
        <f t="shared" si="22"/>
        <v>932</v>
      </c>
      <c r="I134" s="49">
        <f t="shared" si="22"/>
        <v>0</v>
      </c>
      <c r="J134" s="49">
        <f t="shared" si="22"/>
        <v>0</v>
      </c>
      <c r="K134" s="30"/>
      <c r="L134" s="31"/>
      <c r="M134" s="31"/>
      <c r="N134" s="22"/>
      <c r="O134" s="19"/>
    </row>
    <row r="135" spans="1:15" s="3" customFormat="1" ht="12.75">
      <c r="A135" s="47" t="s">
        <v>60</v>
      </c>
      <c r="B135" s="53" t="s">
        <v>34</v>
      </c>
      <c r="C135" s="53" t="s">
        <v>1</v>
      </c>
      <c r="D135" s="53" t="s">
        <v>45</v>
      </c>
      <c r="E135" s="41">
        <v>74014</v>
      </c>
      <c r="F135" s="41">
        <v>99090</v>
      </c>
      <c r="G135" s="53" t="s">
        <v>59</v>
      </c>
      <c r="H135" s="49">
        <f t="shared" si="22"/>
        <v>932</v>
      </c>
      <c r="I135" s="49">
        <f t="shared" si="22"/>
        <v>0</v>
      </c>
      <c r="J135" s="49">
        <f t="shared" si="22"/>
        <v>0</v>
      </c>
      <c r="K135" s="30"/>
      <c r="L135" s="31"/>
      <c r="M135" s="31"/>
      <c r="N135" s="22"/>
      <c r="O135" s="19"/>
    </row>
    <row r="136" spans="1:15" s="3" customFormat="1" ht="25.5">
      <c r="A136" s="47" t="s">
        <v>61</v>
      </c>
      <c r="B136" s="53" t="s">
        <v>34</v>
      </c>
      <c r="C136" s="53" t="s">
        <v>1</v>
      </c>
      <c r="D136" s="53" t="s">
        <v>45</v>
      </c>
      <c r="E136" s="41">
        <v>74014</v>
      </c>
      <c r="F136" s="41">
        <v>99090</v>
      </c>
      <c r="G136" s="53" t="s">
        <v>17</v>
      </c>
      <c r="H136" s="57">
        <v>932</v>
      </c>
      <c r="I136" s="57">
        <v>0</v>
      </c>
      <c r="J136" s="57">
        <v>0</v>
      </c>
      <c r="K136" s="31" t="s">
        <v>207</v>
      </c>
      <c r="L136" s="31"/>
      <c r="M136" s="31"/>
      <c r="N136" s="22"/>
      <c r="O136" s="19"/>
    </row>
    <row r="137" spans="1:15" s="3" customFormat="1" ht="12.75">
      <c r="A137" s="47" t="s">
        <v>84</v>
      </c>
      <c r="B137" s="53" t="s">
        <v>34</v>
      </c>
      <c r="C137" s="53" t="s">
        <v>6</v>
      </c>
      <c r="D137" s="53"/>
      <c r="E137" s="53"/>
      <c r="F137" s="53"/>
      <c r="G137" s="53"/>
      <c r="H137" s="49">
        <f t="shared" ref="H137:J142" si="23">H138</f>
        <v>206.6</v>
      </c>
      <c r="I137" s="49">
        <f t="shared" si="23"/>
        <v>206.6</v>
      </c>
      <c r="J137" s="49">
        <f t="shared" si="23"/>
        <v>206.6</v>
      </c>
      <c r="K137" s="30"/>
      <c r="L137" s="30"/>
      <c r="M137" s="30"/>
      <c r="O137" s="12"/>
    </row>
    <row r="138" spans="1:15" s="3" customFormat="1" ht="12.75">
      <c r="A138" s="47" t="s">
        <v>85</v>
      </c>
      <c r="B138" s="53" t="s">
        <v>34</v>
      </c>
      <c r="C138" s="53" t="s">
        <v>6</v>
      </c>
      <c r="D138" s="53" t="s">
        <v>5</v>
      </c>
      <c r="E138" s="53"/>
      <c r="F138" s="53"/>
      <c r="G138" s="53"/>
      <c r="H138" s="49">
        <f t="shared" si="23"/>
        <v>206.6</v>
      </c>
      <c r="I138" s="49">
        <f t="shared" si="23"/>
        <v>206.6</v>
      </c>
      <c r="J138" s="49">
        <f t="shared" si="23"/>
        <v>206.6</v>
      </c>
      <c r="K138" s="30"/>
      <c r="L138" s="30"/>
      <c r="M138" s="30"/>
      <c r="O138" s="12"/>
    </row>
    <row r="139" spans="1:15" s="3" customFormat="1" ht="12.75">
      <c r="A139" s="50" t="s">
        <v>263</v>
      </c>
      <c r="B139" s="53" t="s">
        <v>34</v>
      </c>
      <c r="C139" s="53" t="s">
        <v>6</v>
      </c>
      <c r="D139" s="53" t="s">
        <v>5</v>
      </c>
      <c r="E139" s="51">
        <v>71000</v>
      </c>
      <c r="F139" s="52" t="s">
        <v>113</v>
      </c>
      <c r="G139" s="53"/>
      <c r="H139" s="49">
        <f t="shared" si="23"/>
        <v>206.6</v>
      </c>
      <c r="I139" s="49">
        <f t="shared" si="23"/>
        <v>206.6</v>
      </c>
      <c r="J139" s="49">
        <f t="shared" si="23"/>
        <v>206.6</v>
      </c>
      <c r="K139" s="30"/>
      <c r="L139" s="30"/>
      <c r="M139" s="30"/>
      <c r="O139" s="12"/>
    </row>
    <row r="140" spans="1:15" s="3" customFormat="1" ht="12.75">
      <c r="A140" s="47" t="s">
        <v>116</v>
      </c>
      <c r="B140" s="53" t="s">
        <v>34</v>
      </c>
      <c r="C140" s="53" t="s">
        <v>6</v>
      </c>
      <c r="D140" s="53" t="s">
        <v>5</v>
      </c>
      <c r="E140" s="41">
        <v>71002</v>
      </c>
      <c r="F140" s="52" t="s">
        <v>113</v>
      </c>
      <c r="G140" s="53"/>
      <c r="H140" s="49">
        <f t="shared" si="23"/>
        <v>206.6</v>
      </c>
      <c r="I140" s="49">
        <f t="shared" si="23"/>
        <v>206.6</v>
      </c>
      <c r="J140" s="49">
        <f t="shared" si="23"/>
        <v>206.6</v>
      </c>
      <c r="K140" s="30"/>
      <c r="L140" s="30"/>
      <c r="M140" s="30"/>
      <c r="O140" s="12"/>
    </row>
    <row r="141" spans="1:15" s="3" customFormat="1" ht="25.5">
      <c r="A141" s="47" t="s">
        <v>93</v>
      </c>
      <c r="B141" s="53" t="s">
        <v>34</v>
      </c>
      <c r="C141" s="53" t="s">
        <v>6</v>
      </c>
      <c r="D141" s="53" t="s">
        <v>5</v>
      </c>
      <c r="E141" s="41">
        <v>71002</v>
      </c>
      <c r="F141" s="41">
        <v>51180</v>
      </c>
      <c r="G141" s="53"/>
      <c r="H141" s="49">
        <f t="shared" si="23"/>
        <v>206.6</v>
      </c>
      <c r="I141" s="49">
        <f t="shared" si="23"/>
        <v>206.6</v>
      </c>
      <c r="J141" s="49">
        <f t="shared" si="23"/>
        <v>206.6</v>
      </c>
      <c r="K141" s="30"/>
      <c r="L141" s="30"/>
      <c r="M141" s="30"/>
      <c r="N141" s="3" t="s">
        <v>161</v>
      </c>
      <c r="O141" s="12"/>
    </row>
    <row r="142" spans="1:15" s="3" customFormat="1" ht="38.25">
      <c r="A142" s="47" t="s">
        <v>56</v>
      </c>
      <c r="B142" s="53" t="s">
        <v>34</v>
      </c>
      <c r="C142" s="53" t="s">
        <v>6</v>
      </c>
      <c r="D142" s="53" t="s">
        <v>5</v>
      </c>
      <c r="E142" s="41">
        <v>71002</v>
      </c>
      <c r="F142" s="41">
        <v>51180</v>
      </c>
      <c r="G142" s="53" t="s">
        <v>55</v>
      </c>
      <c r="H142" s="49">
        <f t="shared" si="23"/>
        <v>206.6</v>
      </c>
      <c r="I142" s="49">
        <f t="shared" si="23"/>
        <v>206.6</v>
      </c>
      <c r="J142" s="49">
        <f t="shared" si="23"/>
        <v>206.6</v>
      </c>
      <c r="K142" s="30"/>
      <c r="L142" s="30"/>
      <c r="M142" s="30"/>
      <c r="O142" s="12"/>
    </row>
    <row r="143" spans="1:15" s="3" customFormat="1" ht="12.75">
      <c r="A143" s="47" t="s">
        <v>58</v>
      </c>
      <c r="B143" s="53" t="s">
        <v>34</v>
      </c>
      <c r="C143" s="53" t="s">
        <v>6</v>
      </c>
      <c r="D143" s="53" t="s">
        <v>5</v>
      </c>
      <c r="E143" s="41">
        <v>71002</v>
      </c>
      <c r="F143" s="41">
        <v>51180</v>
      </c>
      <c r="G143" s="53" t="s">
        <v>57</v>
      </c>
      <c r="H143" s="43">
        <v>206.6</v>
      </c>
      <c r="I143" s="43">
        <v>206.6</v>
      </c>
      <c r="J143" s="43">
        <v>206.6</v>
      </c>
      <c r="K143" s="31" t="s">
        <v>207</v>
      </c>
      <c r="L143" s="31"/>
      <c r="M143" s="31"/>
      <c r="N143" s="3" t="s">
        <v>162</v>
      </c>
      <c r="O143" s="19"/>
    </row>
    <row r="144" spans="1:15" s="3" customFormat="1" ht="12.75">
      <c r="A144" s="47" t="s">
        <v>15</v>
      </c>
      <c r="B144" s="53" t="s">
        <v>34</v>
      </c>
      <c r="C144" s="53" t="s">
        <v>5</v>
      </c>
      <c r="D144" s="53"/>
      <c r="E144" s="53"/>
      <c r="F144" s="53"/>
      <c r="G144" s="53"/>
      <c r="H144" s="49">
        <f>H145</f>
        <v>7350.4000000000005</v>
      </c>
      <c r="I144" s="49">
        <f t="shared" ref="I144:J144" si="24">I145</f>
        <v>7341.4</v>
      </c>
      <c r="J144" s="49">
        <f t="shared" si="24"/>
        <v>7638.5999999999995</v>
      </c>
      <c r="K144" s="30"/>
      <c r="L144" s="30"/>
      <c r="M144" s="30"/>
      <c r="O144" s="12"/>
    </row>
    <row r="145" spans="1:16" s="3" customFormat="1" ht="25.5">
      <c r="A145" s="47" t="s">
        <v>41</v>
      </c>
      <c r="B145" s="53" t="s">
        <v>34</v>
      </c>
      <c r="C145" s="53" t="s">
        <v>5</v>
      </c>
      <c r="D145" s="53" t="s">
        <v>16</v>
      </c>
      <c r="E145" s="53"/>
      <c r="F145" s="53"/>
      <c r="G145" s="53"/>
      <c r="H145" s="49">
        <f>H146</f>
        <v>7350.4000000000005</v>
      </c>
      <c r="I145" s="49">
        <f>I146</f>
        <v>7341.4</v>
      </c>
      <c r="J145" s="49">
        <f>J146</f>
        <v>7638.5999999999995</v>
      </c>
      <c r="K145" s="30"/>
      <c r="L145" s="30"/>
      <c r="M145" s="30"/>
      <c r="O145" s="12"/>
    </row>
    <row r="146" spans="1:16" s="3" customFormat="1" ht="25.5">
      <c r="A146" s="47" t="s">
        <v>266</v>
      </c>
      <c r="B146" s="53" t="s">
        <v>34</v>
      </c>
      <c r="C146" s="53" t="s">
        <v>5</v>
      </c>
      <c r="D146" s="53" t="s">
        <v>16</v>
      </c>
      <c r="E146" s="41">
        <v>73000</v>
      </c>
      <c r="F146" s="52" t="s">
        <v>113</v>
      </c>
      <c r="G146" s="53"/>
      <c r="H146" s="49">
        <f>H151+H159+H147+H163</f>
        <v>7350.4000000000005</v>
      </c>
      <c r="I146" s="49">
        <f>I151+I159+I147+I163</f>
        <v>7341.4</v>
      </c>
      <c r="J146" s="49">
        <f>J151+J159+J147+J163</f>
        <v>7638.5999999999995</v>
      </c>
      <c r="K146" s="30"/>
      <c r="L146" s="30"/>
      <c r="M146" s="35"/>
      <c r="O146" s="12"/>
      <c r="P146" s="35" t="s">
        <v>173</v>
      </c>
    </row>
    <row r="147" spans="1:16" s="3" customFormat="1" ht="25.5">
      <c r="A147" s="45" t="s">
        <v>281</v>
      </c>
      <c r="B147" s="53" t="s">
        <v>34</v>
      </c>
      <c r="C147" s="53" t="s">
        <v>5</v>
      </c>
      <c r="D147" s="53" t="s">
        <v>16</v>
      </c>
      <c r="E147" s="41">
        <v>73002</v>
      </c>
      <c r="F147" s="52" t="s">
        <v>113</v>
      </c>
      <c r="G147" s="53"/>
      <c r="H147" s="49">
        <f t="shared" ref="H147:J149" si="25">H148</f>
        <v>80</v>
      </c>
      <c r="I147" s="49">
        <f t="shared" si="25"/>
        <v>30</v>
      </c>
      <c r="J147" s="49">
        <f t="shared" si="25"/>
        <v>0</v>
      </c>
      <c r="K147" s="30"/>
      <c r="L147" s="30"/>
      <c r="M147" s="35"/>
      <c r="O147" s="12"/>
      <c r="P147" s="35"/>
    </row>
    <row r="148" spans="1:16" s="3" customFormat="1" ht="25.5" customHeight="1">
      <c r="A148" s="45" t="s">
        <v>282</v>
      </c>
      <c r="B148" s="53" t="s">
        <v>34</v>
      </c>
      <c r="C148" s="53" t="s">
        <v>5</v>
      </c>
      <c r="D148" s="53" t="s">
        <v>16</v>
      </c>
      <c r="E148" s="41">
        <v>73002</v>
      </c>
      <c r="F148" s="52" t="s">
        <v>181</v>
      </c>
      <c r="G148" s="53"/>
      <c r="H148" s="49">
        <f t="shared" si="25"/>
        <v>80</v>
      </c>
      <c r="I148" s="49">
        <f t="shared" si="25"/>
        <v>30</v>
      </c>
      <c r="J148" s="49">
        <f t="shared" si="25"/>
        <v>0</v>
      </c>
      <c r="K148" s="30"/>
      <c r="L148" s="30"/>
      <c r="M148" s="35"/>
      <c r="O148" s="12"/>
      <c r="P148" s="35"/>
    </row>
    <row r="149" spans="1:16" s="3" customFormat="1" ht="12.75">
      <c r="A149" s="47" t="s">
        <v>60</v>
      </c>
      <c r="B149" s="53" t="s">
        <v>34</v>
      </c>
      <c r="C149" s="53" t="s">
        <v>5</v>
      </c>
      <c r="D149" s="53" t="s">
        <v>16</v>
      </c>
      <c r="E149" s="41">
        <v>73002</v>
      </c>
      <c r="F149" s="52" t="s">
        <v>181</v>
      </c>
      <c r="G149" s="53" t="s">
        <v>59</v>
      </c>
      <c r="H149" s="49">
        <f t="shared" si="25"/>
        <v>80</v>
      </c>
      <c r="I149" s="49">
        <f t="shared" si="25"/>
        <v>30</v>
      </c>
      <c r="J149" s="49">
        <f t="shared" si="25"/>
        <v>0</v>
      </c>
      <c r="K149" s="30"/>
      <c r="L149" s="30"/>
      <c r="M149" s="35"/>
      <c r="O149" s="12"/>
      <c r="P149" s="35"/>
    </row>
    <row r="150" spans="1:16" s="3" customFormat="1" ht="25.5">
      <c r="A150" s="47" t="s">
        <v>61</v>
      </c>
      <c r="B150" s="53" t="s">
        <v>34</v>
      </c>
      <c r="C150" s="53" t="s">
        <v>5</v>
      </c>
      <c r="D150" s="53" t="s">
        <v>16</v>
      </c>
      <c r="E150" s="41">
        <v>73002</v>
      </c>
      <c r="F150" s="52" t="s">
        <v>181</v>
      </c>
      <c r="G150" s="53" t="s">
        <v>17</v>
      </c>
      <c r="H150" s="57">
        <v>80</v>
      </c>
      <c r="I150" s="57">
        <v>30</v>
      </c>
      <c r="J150" s="57">
        <v>0</v>
      </c>
      <c r="K150" s="31" t="s">
        <v>207</v>
      </c>
      <c r="L150" s="19"/>
      <c r="M150" s="19"/>
      <c r="O150" s="12"/>
      <c r="P150" s="35"/>
    </row>
    <row r="151" spans="1:16" s="3" customFormat="1" ht="25.5">
      <c r="A151" s="47" t="s">
        <v>127</v>
      </c>
      <c r="B151" s="53" t="s">
        <v>34</v>
      </c>
      <c r="C151" s="53" t="s">
        <v>5</v>
      </c>
      <c r="D151" s="53" t="s">
        <v>16</v>
      </c>
      <c r="E151" s="41">
        <v>73005</v>
      </c>
      <c r="F151" s="52" t="s">
        <v>113</v>
      </c>
      <c r="G151" s="53"/>
      <c r="H151" s="49">
        <f>H152</f>
        <v>7125.9000000000005</v>
      </c>
      <c r="I151" s="49">
        <f>I152</f>
        <v>7311.4</v>
      </c>
      <c r="J151" s="49">
        <f>J152</f>
        <v>7638.5999999999995</v>
      </c>
      <c r="K151" s="30"/>
      <c r="L151" s="30"/>
      <c r="M151" s="30"/>
      <c r="O151" s="12"/>
    </row>
    <row r="152" spans="1:16" s="3" customFormat="1" ht="25.5">
      <c r="A152" s="47" t="s">
        <v>122</v>
      </c>
      <c r="B152" s="53" t="s">
        <v>34</v>
      </c>
      <c r="C152" s="53" t="s">
        <v>5</v>
      </c>
      <c r="D152" s="53" t="s">
        <v>16</v>
      </c>
      <c r="E152" s="41">
        <v>73005</v>
      </c>
      <c r="F152" s="42" t="s">
        <v>121</v>
      </c>
      <c r="G152" s="53"/>
      <c r="H152" s="49">
        <f>H153+H155+H157</f>
        <v>7125.9000000000005</v>
      </c>
      <c r="I152" s="49">
        <f t="shared" ref="I152:J152" si="26">I153+I155+I157</f>
        <v>7311.4</v>
      </c>
      <c r="J152" s="49">
        <f t="shared" si="26"/>
        <v>7638.5999999999995</v>
      </c>
      <c r="K152" s="30"/>
      <c r="L152" s="30"/>
      <c r="M152" s="30"/>
      <c r="O152" s="12"/>
    </row>
    <row r="153" spans="1:16" s="3" customFormat="1" ht="38.25">
      <c r="A153" s="47" t="s">
        <v>56</v>
      </c>
      <c r="B153" s="53" t="s">
        <v>34</v>
      </c>
      <c r="C153" s="53" t="s">
        <v>5</v>
      </c>
      <c r="D153" s="53" t="s">
        <v>16</v>
      </c>
      <c r="E153" s="41">
        <v>73005</v>
      </c>
      <c r="F153" s="42" t="s">
        <v>121</v>
      </c>
      <c r="G153" s="53" t="s">
        <v>55</v>
      </c>
      <c r="H153" s="49">
        <f>H154</f>
        <v>6205.4000000000005</v>
      </c>
      <c r="I153" s="49">
        <f>I154</f>
        <v>6361.2</v>
      </c>
      <c r="J153" s="49">
        <f>J154</f>
        <v>6589.9</v>
      </c>
      <c r="K153" s="30"/>
      <c r="L153" s="30"/>
      <c r="M153" s="30"/>
      <c r="O153" s="12"/>
    </row>
    <row r="154" spans="1:16" s="3" customFormat="1" ht="12.75">
      <c r="A154" s="47" t="s">
        <v>75</v>
      </c>
      <c r="B154" s="53" t="s">
        <v>34</v>
      </c>
      <c r="C154" s="53" t="s">
        <v>5</v>
      </c>
      <c r="D154" s="53" t="s">
        <v>16</v>
      </c>
      <c r="E154" s="41">
        <v>73005</v>
      </c>
      <c r="F154" s="42" t="s">
        <v>121</v>
      </c>
      <c r="G154" s="53" t="s">
        <v>74</v>
      </c>
      <c r="H154" s="62">
        <v>6205.4000000000005</v>
      </c>
      <c r="I154" s="62">
        <v>6361.2</v>
      </c>
      <c r="J154" s="62">
        <v>6589.9</v>
      </c>
      <c r="K154" s="31" t="s">
        <v>207</v>
      </c>
      <c r="L154" s="31"/>
      <c r="M154" s="31"/>
      <c r="O154" s="19"/>
    </row>
    <row r="155" spans="1:16" s="3" customFormat="1" ht="12.75">
      <c r="A155" s="47" t="s">
        <v>60</v>
      </c>
      <c r="B155" s="53" t="s">
        <v>34</v>
      </c>
      <c r="C155" s="53" t="s">
        <v>5</v>
      </c>
      <c r="D155" s="53" t="s">
        <v>16</v>
      </c>
      <c r="E155" s="41">
        <v>73005</v>
      </c>
      <c r="F155" s="42" t="s">
        <v>121</v>
      </c>
      <c r="G155" s="53" t="s">
        <v>59</v>
      </c>
      <c r="H155" s="49">
        <f>H156</f>
        <v>913</v>
      </c>
      <c r="I155" s="49">
        <f>I156</f>
        <v>942.7</v>
      </c>
      <c r="J155" s="49">
        <f>J156</f>
        <v>1041.2</v>
      </c>
      <c r="K155" s="30"/>
      <c r="L155" s="30"/>
      <c r="M155" s="30"/>
      <c r="O155" s="12"/>
    </row>
    <row r="156" spans="1:16" s="3" customFormat="1" ht="25.5">
      <c r="A156" s="47" t="s">
        <v>61</v>
      </c>
      <c r="B156" s="53" t="s">
        <v>34</v>
      </c>
      <c r="C156" s="53" t="s">
        <v>5</v>
      </c>
      <c r="D156" s="53" t="s">
        <v>16</v>
      </c>
      <c r="E156" s="41">
        <v>73005</v>
      </c>
      <c r="F156" s="42" t="s">
        <v>121</v>
      </c>
      <c r="G156" s="53" t="s">
        <v>17</v>
      </c>
      <c r="H156" s="62">
        <v>913</v>
      </c>
      <c r="I156" s="62">
        <v>942.7</v>
      </c>
      <c r="J156" s="62">
        <v>1041.2</v>
      </c>
      <c r="K156" s="31" t="s">
        <v>207</v>
      </c>
      <c r="L156" s="31"/>
      <c r="M156" s="31"/>
      <c r="O156" s="19"/>
    </row>
    <row r="157" spans="1:16" s="3" customFormat="1" ht="12.75">
      <c r="A157" s="47" t="s">
        <v>64</v>
      </c>
      <c r="B157" s="53" t="s">
        <v>34</v>
      </c>
      <c r="C157" s="53" t="s">
        <v>5</v>
      </c>
      <c r="D157" s="53" t="s">
        <v>16</v>
      </c>
      <c r="E157" s="41">
        <v>73005</v>
      </c>
      <c r="F157" s="42" t="s">
        <v>121</v>
      </c>
      <c r="G157" s="53" t="s">
        <v>62</v>
      </c>
      <c r="H157" s="49">
        <f>H158</f>
        <v>7.5</v>
      </c>
      <c r="I157" s="49">
        <f>I158</f>
        <v>7.5</v>
      </c>
      <c r="J157" s="49">
        <f>J158</f>
        <v>7.5</v>
      </c>
      <c r="K157" s="30"/>
      <c r="L157" s="30"/>
      <c r="M157" s="30"/>
      <c r="O157" s="12"/>
    </row>
    <row r="158" spans="1:16" s="3" customFormat="1" ht="12.75">
      <c r="A158" s="47" t="s">
        <v>65</v>
      </c>
      <c r="B158" s="53" t="s">
        <v>34</v>
      </c>
      <c r="C158" s="53" t="s">
        <v>5</v>
      </c>
      <c r="D158" s="53" t="s">
        <v>16</v>
      </c>
      <c r="E158" s="41">
        <v>73005</v>
      </c>
      <c r="F158" s="42" t="s">
        <v>121</v>
      </c>
      <c r="G158" s="53" t="s">
        <v>63</v>
      </c>
      <c r="H158" s="62">
        <v>7.5</v>
      </c>
      <c r="I158" s="62">
        <v>7.5</v>
      </c>
      <c r="J158" s="62">
        <v>7.5</v>
      </c>
      <c r="K158" s="31" t="s">
        <v>207</v>
      </c>
      <c r="L158" s="31"/>
      <c r="M158" s="31"/>
      <c r="O158" s="19"/>
    </row>
    <row r="159" spans="1:16" s="3" customFormat="1" ht="25.5">
      <c r="A159" s="47" t="s">
        <v>213</v>
      </c>
      <c r="B159" s="53" t="s">
        <v>34</v>
      </c>
      <c r="C159" s="53" t="s">
        <v>5</v>
      </c>
      <c r="D159" s="53" t="s">
        <v>16</v>
      </c>
      <c r="E159" s="41">
        <v>73006</v>
      </c>
      <c r="F159" s="52" t="s">
        <v>113</v>
      </c>
      <c r="G159" s="53"/>
      <c r="H159" s="49">
        <f>H160</f>
        <v>29.5</v>
      </c>
      <c r="I159" s="49">
        <f>I160</f>
        <v>0</v>
      </c>
      <c r="J159" s="49">
        <f>J160</f>
        <v>0</v>
      </c>
      <c r="K159" s="30"/>
      <c r="L159" s="30"/>
      <c r="M159" s="30"/>
      <c r="O159" s="19"/>
    </row>
    <row r="160" spans="1:16" s="3" customFormat="1" ht="25.5">
      <c r="A160" s="47" t="s">
        <v>123</v>
      </c>
      <c r="B160" s="53" t="s">
        <v>34</v>
      </c>
      <c r="C160" s="53" t="s">
        <v>5</v>
      </c>
      <c r="D160" s="53" t="s">
        <v>16</v>
      </c>
      <c r="E160" s="41">
        <v>73006</v>
      </c>
      <c r="F160" s="41">
        <v>99010</v>
      </c>
      <c r="G160" s="53"/>
      <c r="H160" s="49">
        <f>H161</f>
        <v>29.5</v>
      </c>
      <c r="I160" s="49">
        <f t="shared" ref="I160:J160" si="27">I161</f>
        <v>0</v>
      </c>
      <c r="J160" s="49">
        <f t="shared" si="27"/>
        <v>0</v>
      </c>
      <c r="K160" s="30"/>
      <c r="L160" s="30"/>
      <c r="M160" s="30"/>
      <c r="O160" s="12"/>
    </row>
    <row r="161" spans="1:15" s="3" customFormat="1" ht="12.75">
      <c r="A161" s="47" t="s">
        <v>60</v>
      </c>
      <c r="B161" s="53" t="s">
        <v>34</v>
      </c>
      <c r="C161" s="53" t="s">
        <v>5</v>
      </c>
      <c r="D161" s="53" t="s">
        <v>16</v>
      </c>
      <c r="E161" s="41">
        <v>73006</v>
      </c>
      <c r="F161" s="41">
        <v>99010</v>
      </c>
      <c r="G161" s="53" t="s">
        <v>59</v>
      </c>
      <c r="H161" s="49">
        <f>H162</f>
        <v>29.5</v>
      </c>
      <c r="I161" s="49">
        <f>I162</f>
        <v>0</v>
      </c>
      <c r="J161" s="49">
        <f>J162</f>
        <v>0</v>
      </c>
      <c r="K161" s="30"/>
      <c r="L161" s="30"/>
      <c r="M161" s="30"/>
      <c r="O161" s="12"/>
    </row>
    <row r="162" spans="1:15" s="3" customFormat="1" ht="25.5">
      <c r="A162" s="47" t="s">
        <v>61</v>
      </c>
      <c r="B162" s="53" t="s">
        <v>34</v>
      </c>
      <c r="C162" s="53" t="s">
        <v>5</v>
      </c>
      <c r="D162" s="53" t="s">
        <v>16</v>
      </c>
      <c r="E162" s="41">
        <v>73006</v>
      </c>
      <c r="F162" s="41">
        <v>99010</v>
      </c>
      <c r="G162" s="53" t="s">
        <v>17</v>
      </c>
      <c r="H162" s="57">
        <v>29.5</v>
      </c>
      <c r="I162" s="57">
        <v>0</v>
      </c>
      <c r="J162" s="57">
        <v>0</v>
      </c>
      <c r="K162" s="31" t="s">
        <v>207</v>
      </c>
      <c r="L162" s="31"/>
      <c r="M162" s="30"/>
      <c r="O162" s="12"/>
    </row>
    <row r="163" spans="1:15" s="3" customFormat="1" ht="25.5">
      <c r="A163" s="47" t="s">
        <v>255</v>
      </c>
      <c r="B163" s="53" t="s">
        <v>34</v>
      </c>
      <c r="C163" s="53" t="s">
        <v>5</v>
      </c>
      <c r="D163" s="53" t="s">
        <v>16</v>
      </c>
      <c r="E163" s="67">
        <v>73007</v>
      </c>
      <c r="F163" s="52" t="s">
        <v>113</v>
      </c>
      <c r="G163" s="53"/>
      <c r="H163" s="49">
        <f t="shared" ref="H163:J165" si="28">H164</f>
        <v>115</v>
      </c>
      <c r="I163" s="49">
        <f t="shared" si="28"/>
        <v>0</v>
      </c>
      <c r="J163" s="49">
        <f t="shared" si="28"/>
        <v>0</v>
      </c>
      <c r="K163" s="31"/>
      <c r="L163" s="31"/>
      <c r="M163" s="31"/>
      <c r="O163" s="19"/>
    </row>
    <row r="164" spans="1:15" s="3" customFormat="1" ht="25.5">
      <c r="A164" s="47" t="s">
        <v>253</v>
      </c>
      <c r="B164" s="53" t="s">
        <v>34</v>
      </c>
      <c r="C164" s="53" t="s">
        <v>5</v>
      </c>
      <c r="D164" s="53" t="s">
        <v>16</v>
      </c>
      <c r="E164" s="67">
        <v>73007</v>
      </c>
      <c r="F164" s="66">
        <v>72300</v>
      </c>
      <c r="G164" s="53"/>
      <c r="H164" s="49">
        <f t="shared" si="28"/>
        <v>115</v>
      </c>
      <c r="I164" s="49">
        <f t="shared" si="28"/>
        <v>0</v>
      </c>
      <c r="J164" s="49">
        <f t="shared" si="28"/>
        <v>0</v>
      </c>
      <c r="K164" s="31"/>
      <c r="L164" s="31"/>
      <c r="M164" s="31"/>
      <c r="O164" s="19"/>
    </row>
    <row r="165" spans="1:15" s="3" customFormat="1" ht="38.25">
      <c r="A165" s="47" t="s">
        <v>56</v>
      </c>
      <c r="B165" s="53" t="s">
        <v>34</v>
      </c>
      <c r="C165" s="53" t="s">
        <v>5</v>
      </c>
      <c r="D165" s="53" t="s">
        <v>16</v>
      </c>
      <c r="E165" s="67">
        <v>73007</v>
      </c>
      <c r="F165" s="66">
        <v>72300</v>
      </c>
      <c r="G165" s="53" t="s">
        <v>55</v>
      </c>
      <c r="H165" s="49">
        <f t="shared" si="28"/>
        <v>115</v>
      </c>
      <c r="I165" s="49">
        <f t="shared" si="28"/>
        <v>0</v>
      </c>
      <c r="J165" s="49">
        <f t="shared" si="28"/>
        <v>0</v>
      </c>
      <c r="K165" s="31"/>
      <c r="L165" s="31"/>
      <c r="M165" s="31"/>
      <c r="O165" s="19"/>
    </row>
    <row r="166" spans="1:15" s="3" customFormat="1" ht="15.75">
      <c r="A166" s="47" t="s">
        <v>75</v>
      </c>
      <c r="B166" s="53" t="s">
        <v>34</v>
      </c>
      <c r="C166" s="53" t="s">
        <v>5</v>
      </c>
      <c r="D166" s="53" t="s">
        <v>16</v>
      </c>
      <c r="E166" s="67">
        <v>73007</v>
      </c>
      <c r="F166" s="66">
        <v>72300</v>
      </c>
      <c r="G166" s="53" t="s">
        <v>74</v>
      </c>
      <c r="H166" s="62">
        <v>115</v>
      </c>
      <c r="I166" s="62">
        <v>0</v>
      </c>
      <c r="J166" s="62">
        <v>0</v>
      </c>
      <c r="K166" s="31" t="s">
        <v>207</v>
      </c>
      <c r="L166" s="31"/>
      <c r="M166" s="31"/>
      <c r="O166" s="19"/>
    </row>
    <row r="167" spans="1:15" s="3" customFormat="1" ht="12.75">
      <c r="A167" s="47" t="s">
        <v>21</v>
      </c>
      <c r="B167" s="53" t="s">
        <v>34</v>
      </c>
      <c r="C167" s="53" t="s">
        <v>8</v>
      </c>
      <c r="D167" s="53"/>
      <c r="E167" s="53"/>
      <c r="F167" s="53"/>
      <c r="G167" s="53"/>
      <c r="H167" s="49">
        <f>H168+H177+H183+H191</f>
        <v>2906.5</v>
      </c>
      <c r="I167" s="49">
        <f>I168+I177+I183+I191</f>
        <v>2643.6</v>
      </c>
      <c r="J167" s="49">
        <f>J168+J177+J183+J191</f>
        <v>3286.5999999999995</v>
      </c>
      <c r="K167" s="30"/>
      <c r="L167" s="30"/>
      <c r="M167" s="30"/>
      <c r="O167" s="12"/>
    </row>
    <row r="168" spans="1:15" s="3" customFormat="1" ht="12.75">
      <c r="A168" s="47" t="s">
        <v>177</v>
      </c>
      <c r="B168" s="53" t="s">
        <v>34</v>
      </c>
      <c r="C168" s="53" t="s">
        <v>8</v>
      </c>
      <c r="D168" s="53" t="s">
        <v>4</v>
      </c>
      <c r="E168" s="53"/>
      <c r="F168" s="53"/>
      <c r="G168" s="53"/>
      <c r="H168" s="49">
        <f t="shared" ref="H168:J169" si="29">H169</f>
        <v>50</v>
      </c>
      <c r="I168" s="49">
        <f t="shared" si="29"/>
        <v>50</v>
      </c>
      <c r="J168" s="49">
        <f t="shared" si="29"/>
        <v>50</v>
      </c>
      <c r="K168" s="30"/>
      <c r="L168" s="30"/>
      <c r="M168" s="30"/>
      <c r="O168" s="12"/>
    </row>
    <row r="169" spans="1:15" s="3" customFormat="1" ht="12.75">
      <c r="A169" s="47" t="s">
        <v>108</v>
      </c>
      <c r="B169" s="53" t="s">
        <v>34</v>
      </c>
      <c r="C169" s="53" t="s">
        <v>8</v>
      </c>
      <c r="D169" s="53" t="s">
        <v>4</v>
      </c>
      <c r="E169" s="51">
        <v>99000</v>
      </c>
      <c r="F169" s="52" t="s">
        <v>113</v>
      </c>
      <c r="G169" s="53"/>
      <c r="H169" s="49">
        <f t="shared" si="29"/>
        <v>50</v>
      </c>
      <c r="I169" s="49">
        <f t="shared" si="29"/>
        <v>50</v>
      </c>
      <c r="J169" s="49">
        <f t="shared" si="29"/>
        <v>50</v>
      </c>
      <c r="K169" s="30"/>
      <c r="L169" s="30"/>
      <c r="M169" s="30"/>
      <c r="O169" s="12"/>
    </row>
    <row r="170" spans="1:15" s="3" customFormat="1" ht="12.75">
      <c r="A170" s="47" t="s">
        <v>178</v>
      </c>
      <c r="B170" s="53" t="s">
        <v>34</v>
      </c>
      <c r="C170" s="53" t="s">
        <v>8</v>
      </c>
      <c r="D170" s="53" t="s">
        <v>4</v>
      </c>
      <c r="E170" s="51">
        <v>99300</v>
      </c>
      <c r="F170" s="52" t="s">
        <v>113</v>
      </c>
      <c r="G170" s="53"/>
      <c r="H170" s="49">
        <f>H171+H174</f>
        <v>50</v>
      </c>
      <c r="I170" s="49">
        <f>I171+I174</f>
        <v>50</v>
      </c>
      <c r="J170" s="49">
        <f>J171+J174</f>
        <v>50</v>
      </c>
      <c r="K170" s="30"/>
      <c r="L170" s="30"/>
      <c r="M170" s="30"/>
      <c r="O170" s="12"/>
    </row>
    <row r="171" spans="1:15" s="3" customFormat="1" ht="12.75">
      <c r="A171" s="47" t="s">
        <v>179</v>
      </c>
      <c r="B171" s="53" t="s">
        <v>34</v>
      </c>
      <c r="C171" s="53" t="s">
        <v>8</v>
      </c>
      <c r="D171" s="53" t="s">
        <v>4</v>
      </c>
      <c r="E171" s="51">
        <v>99300</v>
      </c>
      <c r="F171" s="52" t="s">
        <v>176</v>
      </c>
      <c r="G171" s="53"/>
      <c r="H171" s="49">
        <f t="shared" ref="H171:J172" si="30">H172</f>
        <v>48.7</v>
      </c>
      <c r="I171" s="49">
        <f t="shared" si="30"/>
        <v>48.7</v>
      </c>
      <c r="J171" s="49">
        <f t="shared" si="30"/>
        <v>48.7</v>
      </c>
      <c r="K171" s="30"/>
      <c r="L171" s="30"/>
      <c r="M171" s="30"/>
      <c r="N171" s="3" t="s">
        <v>161</v>
      </c>
      <c r="O171" s="12"/>
    </row>
    <row r="172" spans="1:15" s="3" customFormat="1" ht="12.75">
      <c r="A172" s="47" t="s">
        <v>60</v>
      </c>
      <c r="B172" s="53" t="s">
        <v>34</v>
      </c>
      <c r="C172" s="53" t="s">
        <v>8</v>
      </c>
      <c r="D172" s="53" t="s">
        <v>4</v>
      </c>
      <c r="E172" s="51">
        <v>99300</v>
      </c>
      <c r="F172" s="52" t="s">
        <v>176</v>
      </c>
      <c r="G172" s="53" t="s">
        <v>59</v>
      </c>
      <c r="H172" s="49">
        <f t="shared" si="30"/>
        <v>48.7</v>
      </c>
      <c r="I172" s="49">
        <f t="shared" si="30"/>
        <v>48.7</v>
      </c>
      <c r="J172" s="49">
        <f t="shared" si="30"/>
        <v>48.7</v>
      </c>
      <c r="K172" s="30"/>
      <c r="L172" s="30"/>
      <c r="M172" s="30"/>
      <c r="O172" s="19"/>
    </row>
    <row r="173" spans="1:15" s="3" customFormat="1" ht="25.5">
      <c r="A173" s="47" t="s">
        <v>61</v>
      </c>
      <c r="B173" s="53" t="s">
        <v>34</v>
      </c>
      <c r="C173" s="53" t="s">
        <v>8</v>
      </c>
      <c r="D173" s="53" t="s">
        <v>4</v>
      </c>
      <c r="E173" s="51">
        <v>99300</v>
      </c>
      <c r="F173" s="52" t="s">
        <v>176</v>
      </c>
      <c r="G173" s="53" t="s">
        <v>17</v>
      </c>
      <c r="H173" s="63">
        <v>48.7</v>
      </c>
      <c r="I173" s="63">
        <v>48.7</v>
      </c>
      <c r="J173" s="63">
        <v>48.7</v>
      </c>
      <c r="K173" s="31" t="s">
        <v>207</v>
      </c>
      <c r="L173" s="31"/>
      <c r="M173" s="30"/>
      <c r="N173" s="3" t="s">
        <v>162</v>
      </c>
      <c r="O173" s="12"/>
    </row>
    <row r="174" spans="1:15" s="3" customFormat="1" ht="38.25">
      <c r="A174" s="47" t="s">
        <v>180</v>
      </c>
      <c r="B174" s="53" t="s">
        <v>34</v>
      </c>
      <c r="C174" s="53" t="s">
        <v>8</v>
      </c>
      <c r="D174" s="53" t="s">
        <v>4</v>
      </c>
      <c r="E174" s="51">
        <v>99300</v>
      </c>
      <c r="F174" s="52" t="s">
        <v>175</v>
      </c>
      <c r="G174" s="53"/>
      <c r="H174" s="49">
        <f t="shared" ref="H174:J175" si="31">H175</f>
        <v>1.3</v>
      </c>
      <c r="I174" s="49">
        <f t="shared" si="31"/>
        <v>1.3</v>
      </c>
      <c r="J174" s="49">
        <f t="shared" si="31"/>
        <v>1.3</v>
      </c>
      <c r="K174" s="30"/>
      <c r="L174" s="30"/>
      <c r="M174" s="30"/>
      <c r="N174" s="3" t="s">
        <v>161</v>
      </c>
      <c r="O174" s="12"/>
    </row>
    <row r="175" spans="1:15" s="3" customFormat="1" ht="12.75">
      <c r="A175" s="47" t="s">
        <v>60</v>
      </c>
      <c r="B175" s="53" t="s">
        <v>34</v>
      </c>
      <c r="C175" s="53" t="s">
        <v>8</v>
      </c>
      <c r="D175" s="53" t="s">
        <v>4</v>
      </c>
      <c r="E175" s="51">
        <v>99300</v>
      </c>
      <c r="F175" s="52" t="s">
        <v>175</v>
      </c>
      <c r="G175" s="53" t="s">
        <v>59</v>
      </c>
      <c r="H175" s="49">
        <f t="shared" si="31"/>
        <v>1.3</v>
      </c>
      <c r="I175" s="49">
        <f t="shared" si="31"/>
        <v>1.3</v>
      </c>
      <c r="J175" s="49">
        <f t="shared" si="31"/>
        <v>1.3</v>
      </c>
      <c r="K175" s="30"/>
      <c r="L175" s="30"/>
      <c r="M175" s="30"/>
      <c r="O175" s="12"/>
    </row>
    <row r="176" spans="1:15" s="3" customFormat="1" ht="25.5">
      <c r="A176" s="47" t="s">
        <v>61</v>
      </c>
      <c r="B176" s="53" t="s">
        <v>34</v>
      </c>
      <c r="C176" s="53" t="s">
        <v>8</v>
      </c>
      <c r="D176" s="53" t="s">
        <v>4</v>
      </c>
      <c r="E176" s="51">
        <v>99300</v>
      </c>
      <c r="F176" s="52" t="s">
        <v>175</v>
      </c>
      <c r="G176" s="53" t="s">
        <v>17</v>
      </c>
      <c r="H176" s="63">
        <v>1.3</v>
      </c>
      <c r="I176" s="63">
        <v>1.3</v>
      </c>
      <c r="J176" s="63">
        <v>1.3</v>
      </c>
      <c r="K176" s="31" t="s">
        <v>207</v>
      </c>
      <c r="L176" s="31"/>
      <c r="M176" s="30"/>
      <c r="N176" s="3" t="s">
        <v>162</v>
      </c>
      <c r="O176" s="19"/>
    </row>
    <row r="177" spans="1:15" s="3" customFormat="1" ht="12.75">
      <c r="A177" s="47" t="s">
        <v>172</v>
      </c>
      <c r="B177" s="53" t="s">
        <v>34</v>
      </c>
      <c r="C177" s="53" t="s">
        <v>8</v>
      </c>
      <c r="D177" s="53" t="s">
        <v>3</v>
      </c>
      <c r="E177" s="53"/>
      <c r="F177" s="53"/>
      <c r="G177" s="53"/>
      <c r="H177" s="49">
        <f t="shared" ref="H177:J178" si="32">H178</f>
        <v>240</v>
      </c>
      <c r="I177" s="49">
        <f t="shared" si="32"/>
        <v>240</v>
      </c>
      <c r="J177" s="49">
        <f t="shared" si="32"/>
        <v>304.5</v>
      </c>
      <c r="K177" s="30"/>
      <c r="L177" s="30"/>
      <c r="M177" s="30"/>
      <c r="O177" s="12"/>
    </row>
    <row r="178" spans="1:15" s="3" customFormat="1" ht="12.75">
      <c r="A178" s="47" t="s">
        <v>264</v>
      </c>
      <c r="B178" s="53" t="s">
        <v>34</v>
      </c>
      <c r="C178" s="53" t="s">
        <v>8</v>
      </c>
      <c r="D178" s="53" t="s">
        <v>3</v>
      </c>
      <c r="E178" s="51">
        <v>72000</v>
      </c>
      <c r="F178" s="52" t="s">
        <v>113</v>
      </c>
      <c r="G178" s="53"/>
      <c r="H178" s="49">
        <f t="shared" si="32"/>
        <v>240</v>
      </c>
      <c r="I178" s="49">
        <f t="shared" si="32"/>
        <v>240</v>
      </c>
      <c r="J178" s="49">
        <f t="shared" si="32"/>
        <v>304.5</v>
      </c>
      <c r="K178" s="30"/>
      <c r="L178" s="30"/>
      <c r="M178" s="30"/>
      <c r="O178" s="12"/>
    </row>
    <row r="179" spans="1:15" s="3" customFormat="1" ht="51">
      <c r="A179" s="47" t="s">
        <v>212</v>
      </c>
      <c r="B179" s="53" t="s">
        <v>34</v>
      </c>
      <c r="C179" s="53" t="s">
        <v>8</v>
      </c>
      <c r="D179" s="53" t="s">
        <v>3</v>
      </c>
      <c r="E179" s="51">
        <v>72006</v>
      </c>
      <c r="F179" s="52" t="s">
        <v>113</v>
      </c>
      <c r="G179" s="53"/>
      <c r="H179" s="49">
        <f t="shared" ref="H179:J181" si="33">H180</f>
        <v>240</v>
      </c>
      <c r="I179" s="49">
        <f t="shared" si="33"/>
        <v>240</v>
      </c>
      <c r="J179" s="49">
        <f t="shared" si="33"/>
        <v>304.5</v>
      </c>
      <c r="K179" s="30"/>
      <c r="L179" s="30"/>
      <c r="M179" s="30"/>
      <c r="O179" s="12"/>
    </row>
    <row r="180" spans="1:15" s="3" customFormat="1" ht="38.25">
      <c r="A180" s="47" t="s">
        <v>211</v>
      </c>
      <c r="B180" s="53" t="s">
        <v>34</v>
      </c>
      <c r="C180" s="53" t="s">
        <v>8</v>
      </c>
      <c r="D180" s="53" t="s">
        <v>3</v>
      </c>
      <c r="E180" s="51">
        <v>72006</v>
      </c>
      <c r="F180" s="52" t="s">
        <v>171</v>
      </c>
      <c r="G180" s="53"/>
      <c r="H180" s="49">
        <f t="shared" si="33"/>
        <v>240</v>
      </c>
      <c r="I180" s="49">
        <f t="shared" si="33"/>
        <v>240</v>
      </c>
      <c r="J180" s="49">
        <f t="shared" si="33"/>
        <v>304.5</v>
      </c>
      <c r="K180" s="30"/>
      <c r="L180" s="30"/>
      <c r="M180" s="30"/>
      <c r="O180" s="12"/>
    </row>
    <row r="181" spans="1:15" s="3" customFormat="1" ht="12.75">
      <c r="A181" s="47" t="s">
        <v>64</v>
      </c>
      <c r="B181" s="53" t="s">
        <v>34</v>
      </c>
      <c r="C181" s="53" t="s">
        <v>8</v>
      </c>
      <c r="D181" s="53" t="s">
        <v>3</v>
      </c>
      <c r="E181" s="51">
        <v>72006</v>
      </c>
      <c r="F181" s="52" t="s">
        <v>171</v>
      </c>
      <c r="G181" s="53" t="s">
        <v>62</v>
      </c>
      <c r="H181" s="49">
        <f t="shared" si="33"/>
        <v>240</v>
      </c>
      <c r="I181" s="49">
        <f t="shared" si="33"/>
        <v>240</v>
      </c>
      <c r="J181" s="49">
        <f t="shared" si="33"/>
        <v>304.5</v>
      </c>
      <c r="K181" s="30"/>
      <c r="L181" s="30"/>
      <c r="M181" s="30"/>
      <c r="O181" s="12"/>
    </row>
    <row r="182" spans="1:15" s="3" customFormat="1" ht="25.5">
      <c r="A182" s="47" t="s">
        <v>90</v>
      </c>
      <c r="B182" s="53" t="s">
        <v>34</v>
      </c>
      <c r="C182" s="53" t="s">
        <v>8</v>
      </c>
      <c r="D182" s="53" t="s">
        <v>3</v>
      </c>
      <c r="E182" s="51">
        <v>72006</v>
      </c>
      <c r="F182" s="52" t="s">
        <v>171</v>
      </c>
      <c r="G182" s="53" t="s">
        <v>89</v>
      </c>
      <c r="H182" s="43">
        <v>240</v>
      </c>
      <c r="I182" s="43">
        <v>240</v>
      </c>
      <c r="J182" s="43">
        <v>304.5</v>
      </c>
      <c r="K182" s="31" t="s">
        <v>207</v>
      </c>
      <c r="L182" s="31"/>
      <c r="M182" s="30"/>
      <c r="O182" s="12"/>
    </row>
    <row r="183" spans="1:15" s="3" customFormat="1" ht="12.75">
      <c r="A183" s="47" t="s">
        <v>52</v>
      </c>
      <c r="B183" s="53" t="s">
        <v>34</v>
      </c>
      <c r="C183" s="53" t="s">
        <v>8</v>
      </c>
      <c r="D183" s="53" t="s">
        <v>16</v>
      </c>
      <c r="E183" s="53"/>
      <c r="F183" s="53"/>
      <c r="G183" s="53"/>
      <c r="H183" s="49">
        <f t="shared" ref="H183:J185" si="34">H184</f>
        <v>2417.1999999999998</v>
      </c>
      <c r="I183" s="49">
        <f t="shared" si="34"/>
        <v>2248.6</v>
      </c>
      <c r="J183" s="49">
        <f t="shared" si="34"/>
        <v>2827.0999999999995</v>
      </c>
      <c r="K183" s="30"/>
      <c r="L183" s="30"/>
      <c r="M183" s="30"/>
      <c r="O183" s="12"/>
    </row>
    <row r="184" spans="1:15" s="3" customFormat="1" ht="25.5">
      <c r="A184" s="47" t="s">
        <v>267</v>
      </c>
      <c r="B184" s="53" t="s">
        <v>34</v>
      </c>
      <c r="C184" s="53" t="s">
        <v>8</v>
      </c>
      <c r="D184" s="53" t="s">
        <v>16</v>
      </c>
      <c r="E184" s="51">
        <v>75000</v>
      </c>
      <c r="F184" s="52" t="s">
        <v>113</v>
      </c>
      <c r="G184" s="53"/>
      <c r="H184" s="49">
        <f t="shared" si="34"/>
        <v>2417.1999999999998</v>
      </c>
      <c r="I184" s="49">
        <f t="shared" si="34"/>
        <v>2248.6</v>
      </c>
      <c r="J184" s="49">
        <f t="shared" si="34"/>
        <v>2827.0999999999995</v>
      </c>
      <c r="K184" s="30"/>
      <c r="L184" s="30"/>
      <c r="M184" s="30"/>
      <c r="O184" s="12"/>
    </row>
    <row r="185" spans="1:15" s="3" customFormat="1" ht="25.5">
      <c r="A185" s="47" t="s">
        <v>268</v>
      </c>
      <c r="B185" s="53" t="s">
        <v>34</v>
      </c>
      <c r="C185" s="53" t="s">
        <v>8</v>
      </c>
      <c r="D185" s="53" t="s">
        <v>16</v>
      </c>
      <c r="E185" s="41">
        <v>75001</v>
      </c>
      <c r="F185" s="52" t="s">
        <v>113</v>
      </c>
      <c r="G185" s="53"/>
      <c r="H185" s="49">
        <f t="shared" si="34"/>
        <v>2417.1999999999998</v>
      </c>
      <c r="I185" s="49">
        <f t="shared" si="34"/>
        <v>2248.6</v>
      </c>
      <c r="J185" s="49">
        <f t="shared" si="34"/>
        <v>2827.0999999999995</v>
      </c>
      <c r="K185" s="30"/>
      <c r="L185" s="30"/>
      <c r="M185" s="30"/>
      <c r="O185" s="12"/>
    </row>
    <row r="186" spans="1:15" s="3" customFormat="1" ht="38.25">
      <c r="A186" s="65" t="s">
        <v>174</v>
      </c>
      <c r="B186" s="53" t="s">
        <v>34</v>
      </c>
      <c r="C186" s="53" t="s">
        <v>8</v>
      </c>
      <c r="D186" s="53" t="s">
        <v>16</v>
      </c>
      <c r="E186" s="41">
        <v>75001</v>
      </c>
      <c r="F186" s="59" t="s">
        <v>187</v>
      </c>
      <c r="G186" s="53"/>
      <c r="H186" s="49">
        <f>H187+H189</f>
        <v>2417.1999999999998</v>
      </c>
      <c r="I186" s="49">
        <f>I187+I189</f>
        <v>2248.6</v>
      </c>
      <c r="J186" s="49">
        <f>J187+J189</f>
        <v>2827.0999999999995</v>
      </c>
      <c r="K186" s="30"/>
      <c r="L186" s="30"/>
      <c r="M186" s="30"/>
      <c r="O186" s="12"/>
    </row>
    <row r="187" spans="1:15" s="3" customFormat="1" ht="12.75">
      <c r="A187" s="47" t="s">
        <v>60</v>
      </c>
      <c r="B187" s="53" t="s">
        <v>34</v>
      </c>
      <c r="C187" s="53" t="s">
        <v>8</v>
      </c>
      <c r="D187" s="53" t="s">
        <v>16</v>
      </c>
      <c r="E187" s="41">
        <v>75001</v>
      </c>
      <c r="F187" s="59" t="s">
        <v>187</v>
      </c>
      <c r="G187" s="53" t="s">
        <v>59</v>
      </c>
      <c r="H187" s="49">
        <f>H188</f>
        <v>90.2</v>
      </c>
      <c r="I187" s="49">
        <f>I188</f>
        <v>67.099999999999994</v>
      </c>
      <c r="J187" s="49">
        <f>J188</f>
        <v>67.099999999999994</v>
      </c>
      <c r="K187" s="30"/>
      <c r="L187" s="30"/>
      <c r="M187" s="30"/>
      <c r="O187" s="12"/>
    </row>
    <row r="188" spans="1:15" s="3" customFormat="1" ht="25.5">
      <c r="A188" s="47" t="s">
        <v>61</v>
      </c>
      <c r="B188" s="53" t="s">
        <v>34</v>
      </c>
      <c r="C188" s="53" t="s">
        <v>8</v>
      </c>
      <c r="D188" s="53" t="s">
        <v>16</v>
      </c>
      <c r="E188" s="41">
        <v>75001</v>
      </c>
      <c r="F188" s="59" t="s">
        <v>187</v>
      </c>
      <c r="G188" s="53" t="s">
        <v>17</v>
      </c>
      <c r="H188" s="62">
        <v>90.2</v>
      </c>
      <c r="I188" s="62">
        <v>67.099999999999994</v>
      </c>
      <c r="J188" s="62">
        <v>67.099999999999994</v>
      </c>
      <c r="K188" s="31" t="s">
        <v>207</v>
      </c>
      <c r="L188" s="31"/>
      <c r="M188" s="31"/>
      <c r="O188" s="19"/>
    </row>
    <row r="189" spans="1:15" s="3" customFormat="1" ht="12.75">
      <c r="A189" s="47" t="s">
        <v>64</v>
      </c>
      <c r="B189" s="53" t="s">
        <v>34</v>
      </c>
      <c r="C189" s="53" t="s">
        <v>8</v>
      </c>
      <c r="D189" s="53" t="s">
        <v>16</v>
      </c>
      <c r="E189" s="41">
        <v>75001</v>
      </c>
      <c r="F189" s="59" t="s">
        <v>187</v>
      </c>
      <c r="G189" s="53" t="s">
        <v>62</v>
      </c>
      <c r="H189" s="49">
        <f>H190</f>
        <v>2327</v>
      </c>
      <c r="I189" s="49">
        <f>I190</f>
        <v>2181.5</v>
      </c>
      <c r="J189" s="49">
        <f>J190</f>
        <v>2759.9999999999995</v>
      </c>
      <c r="K189" s="30"/>
      <c r="L189" s="30"/>
      <c r="M189" s="30"/>
      <c r="O189" s="12"/>
    </row>
    <row r="190" spans="1:15" s="3" customFormat="1" ht="25.5">
      <c r="A190" s="47" t="s">
        <v>90</v>
      </c>
      <c r="B190" s="53" t="s">
        <v>34</v>
      </c>
      <c r="C190" s="53" t="s">
        <v>8</v>
      </c>
      <c r="D190" s="53" t="s">
        <v>16</v>
      </c>
      <c r="E190" s="41">
        <v>75001</v>
      </c>
      <c r="F190" s="59" t="s">
        <v>187</v>
      </c>
      <c r="G190" s="53" t="s">
        <v>89</v>
      </c>
      <c r="H190" s="62">
        <v>2327</v>
      </c>
      <c r="I190" s="62">
        <v>2181.5</v>
      </c>
      <c r="J190" s="62">
        <v>2759.9999999999995</v>
      </c>
      <c r="K190" s="31" t="s">
        <v>207</v>
      </c>
      <c r="L190" s="31"/>
      <c r="M190" s="31"/>
      <c r="O190" s="19"/>
    </row>
    <row r="191" spans="1:15" s="3" customFormat="1" ht="12.75">
      <c r="A191" s="47" t="s">
        <v>25</v>
      </c>
      <c r="B191" s="53" t="s">
        <v>34</v>
      </c>
      <c r="C191" s="53" t="s">
        <v>8</v>
      </c>
      <c r="D191" s="53" t="s">
        <v>36</v>
      </c>
      <c r="E191" s="53"/>
      <c r="F191" s="53"/>
      <c r="G191" s="53"/>
      <c r="H191" s="49">
        <f t="shared" ref="H191:J191" si="35">H192</f>
        <v>199.3</v>
      </c>
      <c r="I191" s="49">
        <f t="shared" si="35"/>
        <v>105</v>
      </c>
      <c r="J191" s="49">
        <f t="shared" si="35"/>
        <v>105</v>
      </c>
      <c r="K191" s="30"/>
      <c r="L191" s="30"/>
      <c r="M191" s="30"/>
      <c r="O191" s="12"/>
    </row>
    <row r="192" spans="1:15" s="3" customFormat="1" ht="25.5">
      <c r="A192" s="47" t="s">
        <v>265</v>
      </c>
      <c r="B192" s="53" t="s">
        <v>34</v>
      </c>
      <c r="C192" s="53" t="s">
        <v>8</v>
      </c>
      <c r="D192" s="53" t="s">
        <v>36</v>
      </c>
      <c r="E192" s="41">
        <v>74000</v>
      </c>
      <c r="F192" s="52" t="s">
        <v>113</v>
      </c>
      <c r="G192" s="53"/>
      <c r="H192" s="49">
        <f>H193+H197</f>
        <v>199.3</v>
      </c>
      <c r="I192" s="49">
        <f t="shared" ref="I192:J192" si="36">I193+I197</f>
        <v>105</v>
      </c>
      <c r="J192" s="49">
        <f t="shared" si="36"/>
        <v>105</v>
      </c>
      <c r="K192" s="30"/>
      <c r="L192" s="30"/>
      <c r="M192" s="30"/>
      <c r="O192" s="12"/>
    </row>
    <row r="193" spans="1:15" s="3" customFormat="1" ht="25.5">
      <c r="A193" s="44" t="s">
        <v>160</v>
      </c>
      <c r="B193" s="53" t="s">
        <v>34</v>
      </c>
      <c r="C193" s="53" t="s">
        <v>8</v>
      </c>
      <c r="D193" s="53" t="s">
        <v>36</v>
      </c>
      <c r="E193" s="41">
        <v>74007</v>
      </c>
      <c r="F193" s="52" t="s">
        <v>113</v>
      </c>
      <c r="G193" s="53"/>
      <c r="H193" s="49">
        <f t="shared" ref="H193:J199" si="37">H194</f>
        <v>105</v>
      </c>
      <c r="I193" s="49">
        <f t="shared" si="37"/>
        <v>105</v>
      </c>
      <c r="J193" s="49">
        <f t="shared" si="37"/>
        <v>105</v>
      </c>
      <c r="K193" s="30"/>
      <c r="L193" s="30"/>
      <c r="M193" s="30"/>
      <c r="O193" s="12"/>
    </row>
    <row r="194" spans="1:15" s="3" customFormat="1" ht="12.75">
      <c r="A194" s="44" t="s">
        <v>124</v>
      </c>
      <c r="B194" s="53" t="s">
        <v>34</v>
      </c>
      <c r="C194" s="53" t="s">
        <v>8</v>
      </c>
      <c r="D194" s="53" t="s">
        <v>36</v>
      </c>
      <c r="E194" s="41">
        <v>74007</v>
      </c>
      <c r="F194" s="41">
        <v>99100</v>
      </c>
      <c r="G194" s="53"/>
      <c r="H194" s="49">
        <f t="shared" si="37"/>
        <v>105</v>
      </c>
      <c r="I194" s="49">
        <f t="shared" si="37"/>
        <v>105</v>
      </c>
      <c r="J194" s="49">
        <f t="shared" si="37"/>
        <v>105</v>
      </c>
      <c r="K194" s="30"/>
      <c r="L194" s="30"/>
      <c r="M194" s="30"/>
      <c r="O194" s="12"/>
    </row>
    <row r="195" spans="1:15" s="3" customFormat="1" ht="12.75">
      <c r="A195" s="47" t="s">
        <v>60</v>
      </c>
      <c r="B195" s="53" t="s">
        <v>34</v>
      </c>
      <c r="C195" s="53" t="s">
        <v>8</v>
      </c>
      <c r="D195" s="53" t="s">
        <v>36</v>
      </c>
      <c r="E195" s="41">
        <v>74007</v>
      </c>
      <c r="F195" s="41">
        <v>99100</v>
      </c>
      <c r="G195" s="53" t="s">
        <v>59</v>
      </c>
      <c r="H195" s="49">
        <f t="shared" si="37"/>
        <v>105</v>
      </c>
      <c r="I195" s="49">
        <f t="shared" si="37"/>
        <v>105</v>
      </c>
      <c r="J195" s="49">
        <f t="shared" si="37"/>
        <v>105</v>
      </c>
      <c r="K195" s="30"/>
      <c r="L195" s="30"/>
      <c r="M195" s="30"/>
      <c r="O195" s="12"/>
    </row>
    <row r="196" spans="1:15" s="3" customFormat="1" ht="25.5">
      <c r="A196" s="47" t="s">
        <v>61</v>
      </c>
      <c r="B196" s="53" t="s">
        <v>34</v>
      </c>
      <c r="C196" s="53" t="s">
        <v>8</v>
      </c>
      <c r="D196" s="53" t="s">
        <v>36</v>
      </c>
      <c r="E196" s="41">
        <v>74007</v>
      </c>
      <c r="F196" s="41">
        <v>99100</v>
      </c>
      <c r="G196" s="53" t="s">
        <v>17</v>
      </c>
      <c r="H196" s="62">
        <v>105</v>
      </c>
      <c r="I196" s="62">
        <v>105</v>
      </c>
      <c r="J196" s="62">
        <v>105</v>
      </c>
      <c r="K196" s="31" t="s">
        <v>207</v>
      </c>
      <c r="L196" s="31"/>
      <c r="M196" s="31"/>
      <c r="O196" s="19"/>
    </row>
    <row r="197" spans="1:15" s="3" customFormat="1" ht="38.25">
      <c r="A197" s="44" t="s">
        <v>294</v>
      </c>
      <c r="B197" s="53" t="s">
        <v>34</v>
      </c>
      <c r="C197" s="53" t="s">
        <v>8</v>
      </c>
      <c r="D197" s="53" t="s">
        <v>36</v>
      </c>
      <c r="E197" s="41">
        <v>74013</v>
      </c>
      <c r="F197" s="52" t="s">
        <v>113</v>
      </c>
      <c r="G197" s="53"/>
      <c r="H197" s="49">
        <f t="shared" si="37"/>
        <v>94.3</v>
      </c>
      <c r="I197" s="49">
        <f t="shared" si="37"/>
        <v>0</v>
      </c>
      <c r="J197" s="49">
        <f t="shared" si="37"/>
        <v>0</v>
      </c>
      <c r="K197" s="30"/>
      <c r="L197" s="31"/>
      <c r="M197" s="31"/>
      <c r="O197" s="19"/>
    </row>
    <row r="198" spans="1:15" s="3" customFormat="1" ht="38.25">
      <c r="A198" s="44" t="s">
        <v>293</v>
      </c>
      <c r="B198" s="53" t="s">
        <v>34</v>
      </c>
      <c r="C198" s="53" t="s">
        <v>8</v>
      </c>
      <c r="D198" s="53" t="s">
        <v>36</v>
      </c>
      <c r="E198" s="41">
        <v>74013</v>
      </c>
      <c r="F198" s="41">
        <v>99100</v>
      </c>
      <c r="G198" s="53"/>
      <c r="H198" s="49">
        <f t="shared" si="37"/>
        <v>94.3</v>
      </c>
      <c r="I198" s="49">
        <f t="shared" si="37"/>
        <v>0</v>
      </c>
      <c r="J198" s="49">
        <f t="shared" si="37"/>
        <v>0</v>
      </c>
      <c r="K198" s="30"/>
      <c r="L198" s="31"/>
      <c r="M198" s="31"/>
      <c r="O198" s="19"/>
    </row>
    <row r="199" spans="1:15" s="3" customFormat="1" ht="12.75">
      <c r="A199" s="47" t="s">
        <v>60</v>
      </c>
      <c r="B199" s="53" t="s">
        <v>34</v>
      </c>
      <c r="C199" s="53" t="s">
        <v>8</v>
      </c>
      <c r="D199" s="53" t="s">
        <v>36</v>
      </c>
      <c r="E199" s="41">
        <v>74013</v>
      </c>
      <c r="F199" s="41">
        <v>99100</v>
      </c>
      <c r="G199" s="53" t="s">
        <v>59</v>
      </c>
      <c r="H199" s="49">
        <f t="shared" si="37"/>
        <v>94.3</v>
      </c>
      <c r="I199" s="49">
        <f t="shared" si="37"/>
        <v>0</v>
      </c>
      <c r="J199" s="49">
        <f t="shared" si="37"/>
        <v>0</v>
      </c>
      <c r="K199" s="30"/>
      <c r="L199" s="31"/>
      <c r="M199" s="31"/>
      <c r="O199" s="19"/>
    </row>
    <row r="200" spans="1:15" s="3" customFormat="1" ht="25.5">
      <c r="A200" s="47" t="s">
        <v>61</v>
      </c>
      <c r="B200" s="53" t="s">
        <v>34</v>
      </c>
      <c r="C200" s="53" t="s">
        <v>8</v>
      </c>
      <c r="D200" s="53" t="s">
        <v>36</v>
      </c>
      <c r="E200" s="41">
        <v>74013</v>
      </c>
      <c r="F200" s="41">
        <v>99100</v>
      </c>
      <c r="G200" s="53" t="s">
        <v>17</v>
      </c>
      <c r="H200" s="62">
        <v>94.3</v>
      </c>
      <c r="I200" s="62">
        <v>0</v>
      </c>
      <c r="J200" s="62">
        <v>0</v>
      </c>
      <c r="K200" s="31" t="s">
        <v>207</v>
      </c>
      <c r="L200" s="31"/>
      <c r="M200" s="31"/>
      <c r="O200" s="19"/>
    </row>
    <row r="201" spans="1:15" s="3" customFormat="1" ht="12.75">
      <c r="A201" s="47" t="s">
        <v>27</v>
      </c>
      <c r="B201" s="53" t="s">
        <v>34</v>
      </c>
      <c r="C201" s="53" t="s">
        <v>4</v>
      </c>
      <c r="D201" s="53"/>
      <c r="E201" s="53"/>
      <c r="F201" s="53"/>
      <c r="G201" s="53"/>
      <c r="H201" s="49">
        <f>H202+H208+H247</f>
        <v>12816.1</v>
      </c>
      <c r="I201" s="49">
        <f>I202+I208+I247</f>
        <v>5905.8</v>
      </c>
      <c r="J201" s="49">
        <f>J202+J208+J247</f>
        <v>15781</v>
      </c>
      <c r="K201" s="30"/>
      <c r="L201" s="30"/>
      <c r="M201" s="30"/>
      <c r="O201" s="12"/>
    </row>
    <row r="202" spans="1:15" s="3" customFormat="1" ht="12.75">
      <c r="A202" s="60" t="s">
        <v>107</v>
      </c>
      <c r="B202" s="53" t="s">
        <v>34</v>
      </c>
      <c r="C202" s="53" t="s">
        <v>4</v>
      </c>
      <c r="D202" s="53" t="s">
        <v>1</v>
      </c>
      <c r="E202" s="53"/>
      <c r="F202" s="53"/>
      <c r="G202" s="53"/>
      <c r="H202" s="49">
        <f t="shared" ref="H202:J206" si="38">H203</f>
        <v>586.6</v>
      </c>
      <c r="I202" s="49">
        <f t="shared" si="38"/>
        <v>586.6</v>
      </c>
      <c r="J202" s="49">
        <f t="shared" si="38"/>
        <v>586.6</v>
      </c>
      <c r="K202" s="30"/>
      <c r="L202" s="30"/>
      <c r="M202" s="30"/>
      <c r="O202" s="12"/>
    </row>
    <row r="203" spans="1:15" s="3" customFormat="1" ht="25.5">
      <c r="A203" s="47" t="s">
        <v>265</v>
      </c>
      <c r="B203" s="53" t="s">
        <v>34</v>
      </c>
      <c r="C203" s="53" t="s">
        <v>4</v>
      </c>
      <c r="D203" s="53" t="s">
        <v>1</v>
      </c>
      <c r="E203" s="41">
        <v>74000</v>
      </c>
      <c r="F203" s="52" t="s">
        <v>113</v>
      </c>
      <c r="G203" s="53"/>
      <c r="H203" s="49">
        <f t="shared" si="38"/>
        <v>586.6</v>
      </c>
      <c r="I203" s="49">
        <f t="shared" si="38"/>
        <v>586.6</v>
      </c>
      <c r="J203" s="49">
        <f t="shared" si="38"/>
        <v>586.6</v>
      </c>
      <c r="K203" s="30"/>
      <c r="L203" s="30"/>
      <c r="M203" s="30"/>
      <c r="O203" s="12"/>
    </row>
    <row r="204" spans="1:15" s="3" customFormat="1" ht="38.25">
      <c r="A204" s="44" t="s">
        <v>126</v>
      </c>
      <c r="B204" s="53" t="s">
        <v>34</v>
      </c>
      <c r="C204" s="53" t="s">
        <v>4</v>
      </c>
      <c r="D204" s="53" t="s">
        <v>1</v>
      </c>
      <c r="E204" s="41">
        <v>74005</v>
      </c>
      <c r="F204" s="52" t="s">
        <v>113</v>
      </c>
      <c r="G204" s="53"/>
      <c r="H204" s="49">
        <f t="shared" si="38"/>
        <v>586.6</v>
      </c>
      <c r="I204" s="49">
        <f t="shared" si="38"/>
        <v>586.6</v>
      </c>
      <c r="J204" s="49">
        <f t="shared" si="38"/>
        <v>586.6</v>
      </c>
      <c r="K204" s="30"/>
      <c r="L204" s="30"/>
      <c r="M204" s="30"/>
      <c r="O204" s="12"/>
    </row>
    <row r="205" spans="1:15" s="3" customFormat="1" ht="38.25">
      <c r="A205" s="44" t="s">
        <v>125</v>
      </c>
      <c r="B205" s="53" t="s">
        <v>34</v>
      </c>
      <c r="C205" s="53" t="s">
        <v>4</v>
      </c>
      <c r="D205" s="53" t="s">
        <v>1</v>
      </c>
      <c r="E205" s="41">
        <v>74005</v>
      </c>
      <c r="F205" s="41">
        <v>99080</v>
      </c>
      <c r="G205" s="53"/>
      <c r="H205" s="49">
        <f t="shared" si="38"/>
        <v>586.6</v>
      </c>
      <c r="I205" s="49">
        <f t="shared" si="38"/>
        <v>586.6</v>
      </c>
      <c r="J205" s="49">
        <f t="shared" si="38"/>
        <v>586.6</v>
      </c>
      <c r="K205" s="30"/>
      <c r="L205" s="30"/>
      <c r="M205" s="30"/>
      <c r="O205" s="12"/>
    </row>
    <row r="206" spans="1:15" s="3" customFormat="1" ht="12.75">
      <c r="A206" s="47" t="s">
        <v>60</v>
      </c>
      <c r="B206" s="53" t="s">
        <v>34</v>
      </c>
      <c r="C206" s="53" t="s">
        <v>4</v>
      </c>
      <c r="D206" s="53" t="s">
        <v>1</v>
      </c>
      <c r="E206" s="41">
        <v>74005</v>
      </c>
      <c r="F206" s="41">
        <v>99080</v>
      </c>
      <c r="G206" s="53" t="s">
        <v>59</v>
      </c>
      <c r="H206" s="49">
        <f t="shared" si="38"/>
        <v>586.6</v>
      </c>
      <c r="I206" s="49">
        <f t="shared" si="38"/>
        <v>586.6</v>
      </c>
      <c r="J206" s="49">
        <f t="shared" si="38"/>
        <v>586.6</v>
      </c>
      <c r="K206" s="30"/>
      <c r="L206" s="30"/>
      <c r="M206" s="30"/>
      <c r="O206" s="12"/>
    </row>
    <row r="207" spans="1:15" s="3" customFormat="1" ht="25.5">
      <c r="A207" s="47" t="s">
        <v>61</v>
      </c>
      <c r="B207" s="53" t="s">
        <v>34</v>
      </c>
      <c r="C207" s="53" t="s">
        <v>4</v>
      </c>
      <c r="D207" s="53" t="s">
        <v>1</v>
      </c>
      <c r="E207" s="41">
        <v>74005</v>
      </c>
      <c r="F207" s="41">
        <v>99080</v>
      </c>
      <c r="G207" s="53" t="s">
        <v>17</v>
      </c>
      <c r="H207" s="62">
        <v>586.6</v>
      </c>
      <c r="I207" s="62">
        <v>586.6</v>
      </c>
      <c r="J207" s="62">
        <v>586.6</v>
      </c>
      <c r="K207" s="31" t="s">
        <v>207</v>
      </c>
      <c r="L207" s="31"/>
      <c r="M207" s="31"/>
      <c r="O207" s="19"/>
    </row>
    <row r="208" spans="1:15" s="3" customFormat="1" ht="12.75">
      <c r="A208" s="47" t="s">
        <v>91</v>
      </c>
      <c r="B208" s="53" t="s">
        <v>34</v>
      </c>
      <c r="C208" s="53" t="s">
        <v>4</v>
      </c>
      <c r="D208" s="53" t="s">
        <v>5</v>
      </c>
      <c r="E208" s="53"/>
      <c r="F208" s="53"/>
      <c r="G208" s="53"/>
      <c r="H208" s="49">
        <f>H209+H236+H242</f>
        <v>10444.4</v>
      </c>
      <c r="I208" s="49">
        <f t="shared" ref="I208:J208" si="39">I209+I236+I242</f>
        <v>3446.5</v>
      </c>
      <c r="J208" s="49">
        <f t="shared" si="39"/>
        <v>13258.9</v>
      </c>
      <c r="K208" s="30"/>
      <c r="L208" s="30"/>
      <c r="M208" s="30"/>
      <c r="O208" s="12"/>
    </row>
    <row r="209" spans="1:15" s="3" customFormat="1" ht="25.5">
      <c r="A209" s="47" t="s">
        <v>267</v>
      </c>
      <c r="B209" s="53" t="s">
        <v>34</v>
      </c>
      <c r="C209" s="53" t="s">
        <v>4</v>
      </c>
      <c r="D209" s="53" t="s">
        <v>5</v>
      </c>
      <c r="E209" s="51">
        <v>75000</v>
      </c>
      <c r="F209" s="52" t="s">
        <v>113</v>
      </c>
      <c r="G209" s="53"/>
      <c r="H209" s="49">
        <f>H210+H214+H218+H224+H228+H232</f>
        <v>10114.299999999999</v>
      </c>
      <c r="I209" s="49">
        <f t="shared" ref="I209:J209" si="40">I210+I214+I218+I224+I228+I232</f>
        <v>3416.5</v>
      </c>
      <c r="J209" s="49">
        <f t="shared" si="40"/>
        <v>13255.9</v>
      </c>
      <c r="K209" s="30"/>
      <c r="L209" s="30"/>
      <c r="M209" s="30"/>
      <c r="O209" s="12"/>
    </row>
    <row r="210" spans="1:15" s="3" customFormat="1" ht="25.5">
      <c r="A210" s="47" t="s">
        <v>268</v>
      </c>
      <c r="B210" s="53" t="s">
        <v>34</v>
      </c>
      <c r="C210" s="53" t="s">
        <v>4</v>
      </c>
      <c r="D210" s="53" t="s">
        <v>5</v>
      </c>
      <c r="E210" s="41">
        <v>75001</v>
      </c>
      <c r="F210" s="52" t="s">
        <v>113</v>
      </c>
      <c r="G210" s="53"/>
      <c r="H210" s="49">
        <f t="shared" ref="H210:J212" si="41">H211</f>
        <v>1178</v>
      </c>
      <c r="I210" s="49">
        <f t="shared" si="41"/>
        <v>0</v>
      </c>
      <c r="J210" s="49">
        <f t="shared" si="41"/>
        <v>4019.3</v>
      </c>
      <c r="K210" s="31"/>
      <c r="L210" s="30"/>
      <c r="M210" s="30"/>
      <c r="O210" s="12"/>
    </row>
    <row r="211" spans="1:15" s="3" customFormat="1" ht="38.25">
      <c r="A211" s="65" t="s">
        <v>174</v>
      </c>
      <c r="B211" s="53" t="s">
        <v>34</v>
      </c>
      <c r="C211" s="53" t="s">
        <v>4</v>
      </c>
      <c r="D211" s="53" t="s">
        <v>5</v>
      </c>
      <c r="E211" s="41">
        <v>75001</v>
      </c>
      <c r="F211" s="59" t="s">
        <v>187</v>
      </c>
      <c r="G211" s="53"/>
      <c r="H211" s="49">
        <f t="shared" si="41"/>
        <v>1178</v>
      </c>
      <c r="I211" s="49">
        <f t="shared" si="41"/>
        <v>0</v>
      </c>
      <c r="J211" s="49">
        <f t="shared" si="41"/>
        <v>4019.3</v>
      </c>
      <c r="K211" s="30"/>
      <c r="L211" s="30"/>
      <c r="M211" s="30"/>
      <c r="O211" s="12"/>
    </row>
    <row r="212" spans="1:15" s="3" customFormat="1" ht="12.75">
      <c r="A212" s="47" t="s">
        <v>60</v>
      </c>
      <c r="B212" s="53" t="s">
        <v>34</v>
      </c>
      <c r="C212" s="53" t="s">
        <v>4</v>
      </c>
      <c r="D212" s="53" t="s">
        <v>5</v>
      </c>
      <c r="E212" s="41">
        <v>75001</v>
      </c>
      <c r="F212" s="59" t="s">
        <v>187</v>
      </c>
      <c r="G212" s="53" t="s">
        <v>59</v>
      </c>
      <c r="H212" s="49">
        <f t="shared" si="41"/>
        <v>1178</v>
      </c>
      <c r="I212" s="49">
        <f t="shared" si="41"/>
        <v>0</v>
      </c>
      <c r="J212" s="49">
        <f t="shared" si="41"/>
        <v>4019.3</v>
      </c>
      <c r="K212" s="30"/>
      <c r="L212" s="30"/>
      <c r="M212" s="30"/>
      <c r="O212" s="12"/>
    </row>
    <row r="213" spans="1:15" s="3" customFormat="1" ht="25.5">
      <c r="A213" s="47" t="s">
        <v>61</v>
      </c>
      <c r="B213" s="53" t="s">
        <v>34</v>
      </c>
      <c r="C213" s="53" t="s">
        <v>4</v>
      </c>
      <c r="D213" s="53" t="s">
        <v>5</v>
      </c>
      <c r="E213" s="41">
        <v>75001</v>
      </c>
      <c r="F213" s="59" t="s">
        <v>187</v>
      </c>
      <c r="G213" s="53" t="s">
        <v>17</v>
      </c>
      <c r="H213" s="62">
        <v>1178</v>
      </c>
      <c r="I213" s="62">
        <v>0</v>
      </c>
      <c r="J213" s="62">
        <v>4019.3</v>
      </c>
      <c r="K213" s="31" t="s">
        <v>207</v>
      </c>
      <c r="L213" s="30"/>
      <c r="M213" s="30"/>
      <c r="O213" s="12"/>
    </row>
    <row r="214" spans="1:15" s="3" customFormat="1" ht="12.75">
      <c r="A214" s="47" t="s">
        <v>130</v>
      </c>
      <c r="B214" s="53" t="s">
        <v>34</v>
      </c>
      <c r="C214" s="53" t="s">
        <v>4</v>
      </c>
      <c r="D214" s="53" t="s">
        <v>5</v>
      </c>
      <c r="E214" s="41">
        <v>75004</v>
      </c>
      <c r="F214" s="52" t="s">
        <v>113</v>
      </c>
      <c r="G214" s="53"/>
      <c r="H214" s="49">
        <f t="shared" ref="H214:J216" si="42">H215</f>
        <v>2856.5</v>
      </c>
      <c r="I214" s="49">
        <f t="shared" si="42"/>
        <v>2536.5</v>
      </c>
      <c r="J214" s="49">
        <f t="shared" si="42"/>
        <v>5073</v>
      </c>
      <c r="K214" s="30"/>
      <c r="L214" s="30"/>
      <c r="M214" s="30"/>
      <c r="O214" s="12"/>
    </row>
    <row r="215" spans="1:15" s="3" customFormat="1" ht="12.75">
      <c r="A215" s="47" t="s">
        <v>96</v>
      </c>
      <c r="B215" s="53" t="s">
        <v>34</v>
      </c>
      <c r="C215" s="53" t="s">
        <v>4</v>
      </c>
      <c r="D215" s="53" t="s">
        <v>5</v>
      </c>
      <c r="E215" s="41">
        <v>75004</v>
      </c>
      <c r="F215" s="41">
        <v>99110</v>
      </c>
      <c r="G215" s="53"/>
      <c r="H215" s="49">
        <f t="shared" si="42"/>
        <v>2856.5</v>
      </c>
      <c r="I215" s="49">
        <f t="shared" si="42"/>
        <v>2536.5</v>
      </c>
      <c r="J215" s="49">
        <f t="shared" si="42"/>
        <v>5073</v>
      </c>
      <c r="K215" s="30"/>
      <c r="L215" s="30"/>
      <c r="M215" s="30"/>
      <c r="O215" s="12"/>
    </row>
    <row r="216" spans="1:15" s="3" customFormat="1" ht="12.75">
      <c r="A216" s="47" t="s">
        <v>64</v>
      </c>
      <c r="B216" s="53" t="s">
        <v>34</v>
      </c>
      <c r="C216" s="53" t="s">
        <v>4</v>
      </c>
      <c r="D216" s="53" t="s">
        <v>5</v>
      </c>
      <c r="E216" s="41">
        <v>75004</v>
      </c>
      <c r="F216" s="41">
        <v>99110</v>
      </c>
      <c r="G216" s="53" t="s">
        <v>62</v>
      </c>
      <c r="H216" s="49">
        <f t="shared" si="42"/>
        <v>2856.5</v>
      </c>
      <c r="I216" s="49">
        <f t="shared" si="42"/>
        <v>2536.5</v>
      </c>
      <c r="J216" s="49">
        <f t="shared" si="42"/>
        <v>5073</v>
      </c>
      <c r="K216" s="30"/>
      <c r="L216" s="30"/>
      <c r="M216" s="30"/>
      <c r="O216" s="12"/>
    </row>
    <row r="217" spans="1:15" s="3" customFormat="1" ht="25.5">
      <c r="A217" s="47" t="s">
        <v>90</v>
      </c>
      <c r="B217" s="53" t="s">
        <v>34</v>
      </c>
      <c r="C217" s="53" t="s">
        <v>4</v>
      </c>
      <c r="D217" s="53" t="s">
        <v>5</v>
      </c>
      <c r="E217" s="41">
        <v>75004</v>
      </c>
      <c r="F217" s="41">
        <v>99110</v>
      </c>
      <c r="G217" s="53" t="s">
        <v>89</v>
      </c>
      <c r="H217" s="62">
        <v>2856.5</v>
      </c>
      <c r="I217" s="62">
        <v>2536.5</v>
      </c>
      <c r="J217" s="62">
        <v>5073</v>
      </c>
      <c r="K217" s="31" t="s">
        <v>207</v>
      </c>
      <c r="L217" s="30"/>
      <c r="M217" s="30"/>
      <c r="O217" s="12"/>
    </row>
    <row r="218" spans="1:15" s="3" customFormat="1" ht="12.75">
      <c r="A218" s="44" t="s">
        <v>129</v>
      </c>
      <c r="B218" s="53" t="s">
        <v>34</v>
      </c>
      <c r="C218" s="53" t="s">
        <v>4</v>
      </c>
      <c r="D218" s="53" t="s">
        <v>5</v>
      </c>
      <c r="E218" s="41">
        <v>75006</v>
      </c>
      <c r="F218" s="52" t="s">
        <v>113</v>
      </c>
      <c r="G218" s="53"/>
      <c r="H218" s="49">
        <f>H219</f>
        <v>979.4</v>
      </c>
      <c r="I218" s="49">
        <f>I219</f>
        <v>850</v>
      </c>
      <c r="J218" s="49">
        <f>J219</f>
        <v>1700</v>
      </c>
      <c r="K218" s="30"/>
      <c r="L218" s="30"/>
      <c r="M218" s="30"/>
      <c r="O218" s="19"/>
    </row>
    <row r="219" spans="1:15" s="3" customFormat="1" ht="12.75">
      <c r="A219" s="44" t="s">
        <v>97</v>
      </c>
      <c r="B219" s="53" t="s">
        <v>34</v>
      </c>
      <c r="C219" s="53" t="s">
        <v>4</v>
      </c>
      <c r="D219" s="53" t="s">
        <v>5</v>
      </c>
      <c r="E219" s="41">
        <v>75006</v>
      </c>
      <c r="F219" s="41">
        <v>99130</v>
      </c>
      <c r="G219" s="53"/>
      <c r="H219" s="49">
        <f>H220+H222</f>
        <v>979.4</v>
      </c>
      <c r="I219" s="49">
        <f>I220+I222</f>
        <v>850</v>
      </c>
      <c r="J219" s="49">
        <f>J220+J222</f>
        <v>1700</v>
      </c>
      <c r="K219" s="30"/>
      <c r="L219" s="30"/>
      <c r="M219" s="30"/>
      <c r="O219" s="12"/>
    </row>
    <row r="220" spans="1:15" s="3" customFormat="1" ht="12.75">
      <c r="A220" s="47" t="s">
        <v>60</v>
      </c>
      <c r="B220" s="53" t="s">
        <v>34</v>
      </c>
      <c r="C220" s="53" t="s">
        <v>4</v>
      </c>
      <c r="D220" s="53" t="s">
        <v>5</v>
      </c>
      <c r="E220" s="41">
        <v>75006</v>
      </c>
      <c r="F220" s="41">
        <v>99130</v>
      </c>
      <c r="G220" s="53" t="s">
        <v>59</v>
      </c>
      <c r="H220" s="49">
        <f>H221</f>
        <v>859.4</v>
      </c>
      <c r="I220" s="49">
        <f>I221</f>
        <v>730</v>
      </c>
      <c r="J220" s="49">
        <f>J221</f>
        <v>1580</v>
      </c>
      <c r="K220" s="30"/>
      <c r="L220" s="30"/>
      <c r="M220" s="30"/>
      <c r="O220" s="12"/>
    </row>
    <row r="221" spans="1:15" s="3" customFormat="1" ht="25.5">
      <c r="A221" s="47" t="s">
        <v>61</v>
      </c>
      <c r="B221" s="53" t="s">
        <v>34</v>
      </c>
      <c r="C221" s="53" t="s">
        <v>4</v>
      </c>
      <c r="D221" s="53" t="s">
        <v>5</v>
      </c>
      <c r="E221" s="41">
        <v>75006</v>
      </c>
      <c r="F221" s="41">
        <v>99130</v>
      </c>
      <c r="G221" s="53" t="s">
        <v>17</v>
      </c>
      <c r="H221" s="62">
        <v>859.4</v>
      </c>
      <c r="I221" s="62">
        <v>730</v>
      </c>
      <c r="J221" s="62">
        <v>1580</v>
      </c>
      <c r="K221" s="31" t="s">
        <v>207</v>
      </c>
      <c r="L221" s="31"/>
      <c r="M221" s="31"/>
      <c r="O221" s="19"/>
    </row>
    <row r="222" spans="1:15" s="3" customFormat="1" ht="12.75">
      <c r="A222" s="47" t="s">
        <v>64</v>
      </c>
      <c r="B222" s="53" t="s">
        <v>34</v>
      </c>
      <c r="C222" s="53" t="s">
        <v>4</v>
      </c>
      <c r="D222" s="53" t="s">
        <v>5</v>
      </c>
      <c r="E222" s="41">
        <v>75006</v>
      </c>
      <c r="F222" s="41">
        <v>99130</v>
      </c>
      <c r="G222" s="53" t="s">
        <v>62</v>
      </c>
      <c r="H222" s="49">
        <f>H223</f>
        <v>120</v>
      </c>
      <c r="I222" s="49">
        <f>I223</f>
        <v>120</v>
      </c>
      <c r="J222" s="49">
        <f>J223</f>
        <v>120</v>
      </c>
      <c r="K222" s="30"/>
      <c r="L222" s="30"/>
      <c r="M222" s="31"/>
      <c r="O222" s="19"/>
    </row>
    <row r="223" spans="1:15" s="3" customFormat="1" ht="25.5">
      <c r="A223" s="47" t="s">
        <v>90</v>
      </c>
      <c r="B223" s="53" t="s">
        <v>34</v>
      </c>
      <c r="C223" s="53" t="s">
        <v>4</v>
      </c>
      <c r="D223" s="53" t="s">
        <v>5</v>
      </c>
      <c r="E223" s="41">
        <v>75006</v>
      </c>
      <c r="F223" s="41">
        <v>99130</v>
      </c>
      <c r="G223" s="53" t="s">
        <v>89</v>
      </c>
      <c r="H223" s="62">
        <v>120</v>
      </c>
      <c r="I223" s="62">
        <v>120</v>
      </c>
      <c r="J223" s="62">
        <v>120</v>
      </c>
      <c r="K223" s="31" t="s">
        <v>207</v>
      </c>
      <c r="L223" s="31"/>
      <c r="M223" s="31"/>
      <c r="O223" s="19"/>
    </row>
    <row r="224" spans="1:15" s="3" customFormat="1" ht="12.75">
      <c r="A224" s="47" t="s">
        <v>269</v>
      </c>
      <c r="B224" s="53" t="s">
        <v>34</v>
      </c>
      <c r="C224" s="53" t="s">
        <v>4</v>
      </c>
      <c r="D224" s="53" t="s">
        <v>5</v>
      </c>
      <c r="E224" s="41">
        <v>75009</v>
      </c>
      <c r="F224" s="52" t="s">
        <v>113</v>
      </c>
      <c r="G224" s="53"/>
      <c r="H224" s="49">
        <f>H225</f>
        <v>30</v>
      </c>
      <c r="I224" s="49">
        <f t="shared" ref="I224:J226" si="43">I225</f>
        <v>30</v>
      </c>
      <c r="J224" s="49">
        <f t="shared" si="43"/>
        <v>30</v>
      </c>
      <c r="K224" s="31"/>
      <c r="L224" s="31"/>
      <c r="M224" s="31"/>
      <c r="O224" s="19"/>
    </row>
    <row r="225" spans="1:15" s="3" customFormat="1" ht="12.75">
      <c r="A225" s="47" t="s">
        <v>270</v>
      </c>
      <c r="B225" s="53" t="s">
        <v>34</v>
      </c>
      <c r="C225" s="53" t="s">
        <v>4</v>
      </c>
      <c r="D225" s="53" t="s">
        <v>5</v>
      </c>
      <c r="E225" s="41">
        <v>75009</v>
      </c>
      <c r="F225" s="41">
        <v>99110</v>
      </c>
      <c r="G225" s="53"/>
      <c r="H225" s="49">
        <f>H226</f>
        <v>30</v>
      </c>
      <c r="I225" s="49">
        <f t="shared" si="43"/>
        <v>30</v>
      </c>
      <c r="J225" s="49">
        <f t="shared" si="43"/>
        <v>30</v>
      </c>
      <c r="K225" s="31"/>
      <c r="L225" s="31"/>
      <c r="M225" s="31"/>
      <c r="O225" s="19"/>
    </row>
    <row r="226" spans="1:15" s="3" customFormat="1" ht="12.75">
      <c r="A226" s="47" t="s">
        <v>60</v>
      </c>
      <c r="B226" s="53" t="s">
        <v>34</v>
      </c>
      <c r="C226" s="53" t="s">
        <v>4</v>
      </c>
      <c r="D226" s="53" t="s">
        <v>5</v>
      </c>
      <c r="E226" s="41">
        <v>75009</v>
      </c>
      <c r="F226" s="41">
        <v>99110</v>
      </c>
      <c r="G226" s="53" t="s">
        <v>59</v>
      </c>
      <c r="H226" s="49">
        <f>H227</f>
        <v>30</v>
      </c>
      <c r="I226" s="49">
        <f t="shared" si="43"/>
        <v>30</v>
      </c>
      <c r="J226" s="49">
        <f t="shared" si="43"/>
        <v>30</v>
      </c>
      <c r="K226" s="31"/>
      <c r="L226" s="31"/>
      <c r="M226" s="31"/>
      <c r="O226" s="19"/>
    </row>
    <row r="227" spans="1:15" s="3" customFormat="1" ht="25.5">
      <c r="A227" s="47" t="s">
        <v>61</v>
      </c>
      <c r="B227" s="53" t="s">
        <v>34</v>
      </c>
      <c r="C227" s="53" t="s">
        <v>4</v>
      </c>
      <c r="D227" s="53" t="s">
        <v>5</v>
      </c>
      <c r="E227" s="41">
        <v>75009</v>
      </c>
      <c r="F227" s="41">
        <v>99110</v>
      </c>
      <c r="G227" s="53" t="s">
        <v>17</v>
      </c>
      <c r="H227" s="57">
        <v>30</v>
      </c>
      <c r="I227" s="57">
        <v>30</v>
      </c>
      <c r="J227" s="57">
        <v>30</v>
      </c>
      <c r="K227" s="31" t="s">
        <v>207</v>
      </c>
      <c r="L227" s="31"/>
      <c r="M227" s="31"/>
      <c r="O227" s="19"/>
    </row>
    <row r="228" spans="1:15" s="3" customFormat="1" ht="25.5">
      <c r="A228" s="47" t="s">
        <v>296</v>
      </c>
      <c r="B228" s="53" t="s">
        <v>34</v>
      </c>
      <c r="C228" s="53" t="s">
        <v>4</v>
      </c>
      <c r="D228" s="53" t="s">
        <v>5</v>
      </c>
      <c r="E228" s="41">
        <v>75011</v>
      </c>
      <c r="F228" s="52" t="s">
        <v>113</v>
      </c>
      <c r="G228" s="53"/>
      <c r="H228" s="49">
        <f>H229</f>
        <v>2870.4</v>
      </c>
      <c r="I228" s="49">
        <f t="shared" ref="I228:J230" si="44">I229</f>
        <v>0</v>
      </c>
      <c r="J228" s="49">
        <f t="shared" si="44"/>
        <v>2433.6</v>
      </c>
      <c r="K228" s="30"/>
      <c r="L228" s="31"/>
      <c r="M228" s="31"/>
      <c r="O228" s="19"/>
    </row>
    <row r="229" spans="1:15" s="3" customFormat="1" ht="12.75">
      <c r="A229" s="47" t="s">
        <v>295</v>
      </c>
      <c r="B229" s="53" t="s">
        <v>34</v>
      </c>
      <c r="C229" s="53" t="s">
        <v>4</v>
      </c>
      <c r="D229" s="53" t="s">
        <v>5</v>
      </c>
      <c r="E229" s="41">
        <v>75011</v>
      </c>
      <c r="F229" s="41">
        <v>99110</v>
      </c>
      <c r="G229" s="53"/>
      <c r="H229" s="49">
        <f>H230</f>
        <v>2870.4</v>
      </c>
      <c r="I229" s="49">
        <f t="shared" si="44"/>
        <v>0</v>
      </c>
      <c r="J229" s="49">
        <f t="shared" si="44"/>
        <v>2433.6</v>
      </c>
      <c r="K229" s="30"/>
      <c r="L229" s="31"/>
      <c r="M229" s="31"/>
      <c r="O229" s="19"/>
    </row>
    <row r="230" spans="1:15" s="3" customFormat="1" ht="12.75">
      <c r="A230" s="47" t="s">
        <v>64</v>
      </c>
      <c r="B230" s="53" t="s">
        <v>34</v>
      </c>
      <c r="C230" s="53" t="s">
        <v>4</v>
      </c>
      <c r="D230" s="53" t="s">
        <v>5</v>
      </c>
      <c r="E230" s="41">
        <v>75011</v>
      </c>
      <c r="F230" s="41">
        <v>99110</v>
      </c>
      <c r="G230" s="53" t="s">
        <v>62</v>
      </c>
      <c r="H230" s="49">
        <f>H231</f>
        <v>2870.4</v>
      </c>
      <c r="I230" s="49">
        <f t="shared" si="44"/>
        <v>0</v>
      </c>
      <c r="J230" s="49">
        <f t="shared" si="44"/>
        <v>2433.6</v>
      </c>
      <c r="K230" s="30"/>
      <c r="L230" s="31"/>
      <c r="M230" s="31"/>
      <c r="O230" s="19"/>
    </row>
    <row r="231" spans="1:15" s="3" customFormat="1" ht="25.5">
      <c r="A231" s="47" t="s">
        <v>90</v>
      </c>
      <c r="B231" s="53" t="s">
        <v>34</v>
      </c>
      <c r="C231" s="53" t="s">
        <v>4</v>
      </c>
      <c r="D231" s="53" t="s">
        <v>5</v>
      </c>
      <c r="E231" s="41">
        <v>75011</v>
      </c>
      <c r="F231" s="41">
        <v>99110</v>
      </c>
      <c r="G231" s="53" t="s">
        <v>89</v>
      </c>
      <c r="H231" s="57">
        <v>2870.4</v>
      </c>
      <c r="I231" s="57">
        <v>0</v>
      </c>
      <c r="J231" s="57">
        <v>2433.6</v>
      </c>
      <c r="K231" s="31" t="s">
        <v>207</v>
      </c>
      <c r="L231" s="31"/>
      <c r="M231" s="31"/>
      <c r="O231" s="19"/>
    </row>
    <row r="232" spans="1:15" s="3" customFormat="1" ht="25.5">
      <c r="A232" s="47" t="s">
        <v>298</v>
      </c>
      <c r="B232" s="53" t="s">
        <v>34</v>
      </c>
      <c r="C232" s="53" t="s">
        <v>4</v>
      </c>
      <c r="D232" s="53" t="s">
        <v>5</v>
      </c>
      <c r="E232" s="41">
        <v>75012</v>
      </c>
      <c r="F232" s="52" t="s">
        <v>113</v>
      </c>
      <c r="G232" s="53"/>
      <c r="H232" s="49">
        <f>H233</f>
        <v>2200</v>
      </c>
      <c r="I232" s="49">
        <f t="shared" ref="I232:J234" si="45">I233</f>
        <v>0</v>
      </c>
      <c r="J232" s="49">
        <f t="shared" si="45"/>
        <v>0</v>
      </c>
      <c r="K232" s="30"/>
      <c r="L232" s="31"/>
      <c r="M232" s="31"/>
      <c r="O232" s="19"/>
    </row>
    <row r="233" spans="1:15" s="3" customFormat="1" ht="12.75">
      <c r="A233" s="47" t="s">
        <v>297</v>
      </c>
      <c r="B233" s="53" t="s">
        <v>34</v>
      </c>
      <c r="C233" s="53" t="s">
        <v>4</v>
      </c>
      <c r="D233" s="53" t="s">
        <v>5</v>
      </c>
      <c r="E233" s="41">
        <v>75012</v>
      </c>
      <c r="F233" s="41">
        <v>99110</v>
      </c>
      <c r="G233" s="53"/>
      <c r="H233" s="49">
        <f>H234</f>
        <v>2200</v>
      </c>
      <c r="I233" s="49">
        <f t="shared" si="45"/>
        <v>0</v>
      </c>
      <c r="J233" s="49">
        <f t="shared" si="45"/>
        <v>0</v>
      </c>
      <c r="K233" s="30"/>
      <c r="L233" s="31"/>
      <c r="M233" s="31"/>
      <c r="O233" s="19"/>
    </row>
    <row r="234" spans="1:15" s="3" customFormat="1" ht="12.75">
      <c r="A234" s="47" t="s">
        <v>64</v>
      </c>
      <c r="B234" s="53" t="s">
        <v>34</v>
      </c>
      <c r="C234" s="53" t="s">
        <v>4</v>
      </c>
      <c r="D234" s="53" t="s">
        <v>5</v>
      </c>
      <c r="E234" s="41">
        <v>75012</v>
      </c>
      <c r="F234" s="41">
        <v>99110</v>
      </c>
      <c r="G234" s="53" t="s">
        <v>62</v>
      </c>
      <c r="H234" s="49">
        <f>H235</f>
        <v>2200</v>
      </c>
      <c r="I234" s="49">
        <f t="shared" si="45"/>
        <v>0</v>
      </c>
      <c r="J234" s="49">
        <f t="shared" si="45"/>
        <v>0</v>
      </c>
      <c r="K234" s="30"/>
      <c r="L234" s="31"/>
      <c r="M234" s="31"/>
      <c r="O234" s="19"/>
    </row>
    <row r="235" spans="1:15" s="3" customFormat="1" ht="25.5">
      <c r="A235" s="47" t="s">
        <v>90</v>
      </c>
      <c r="B235" s="53" t="s">
        <v>34</v>
      </c>
      <c r="C235" s="53" t="s">
        <v>4</v>
      </c>
      <c r="D235" s="53" t="s">
        <v>5</v>
      </c>
      <c r="E235" s="41">
        <v>75012</v>
      </c>
      <c r="F235" s="41">
        <v>99110</v>
      </c>
      <c r="G235" s="53" t="s">
        <v>89</v>
      </c>
      <c r="H235" s="57">
        <v>2200</v>
      </c>
      <c r="I235" s="57">
        <v>0</v>
      </c>
      <c r="J235" s="57">
        <v>0</v>
      </c>
      <c r="K235" s="31" t="s">
        <v>207</v>
      </c>
      <c r="L235" s="31"/>
      <c r="M235" s="31"/>
      <c r="O235" s="19"/>
    </row>
    <row r="236" spans="1:15" s="3" customFormat="1" ht="25.5">
      <c r="A236" s="47" t="s">
        <v>271</v>
      </c>
      <c r="B236" s="53" t="s">
        <v>34</v>
      </c>
      <c r="C236" s="53" t="s">
        <v>4</v>
      </c>
      <c r="D236" s="53" t="s">
        <v>5</v>
      </c>
      <c r="E236" s="51">
        <v>76000</v>
      </c>
      <c r="F236" s="52" t="s">
        <v>113</v>
      </c>
      <c r="G236" s="53"/>
      <c r="H236" s="49">
        <f t="shared" ref="H236:J240" si="46">H237</f>
        <v>300.10000000000002</v>
      </c>
      <c r="I236" s="49">
        <f t="shared" si="46"/>
        <v>0</v>
      </c>
      <c r="J236" s="49">
        <f t="shared" si="46"/>
        <v>0</v>
      </c>
      <c r="K236" s="31"/>
      <c r="L236" s="31"/>
      <c r="M236" s="31"/>
      <c r="O236" s="19"/>
    </row>
    <row r="237" spans="1:15" s="3" customFormat="1" ht="25.5">
      <c r="A237" s="47" t="s">
        <v>272</v>
      </c>
      <c r="B237" s="53" t="s">
        <v>34</v>
      </c>
      <c r="C237" s="53" t="s">
        <v>4</v>
      </c>
      <c r="D237" s="53" t="s">
        <v>5</v>
      </c>
      <c r="E237" s="41">
        <v>76001</v>
      </c>
      <c r="F237" s="52" t="s">
        <v>113</v>
      </c>
      <c r="G237" s="53"/>
      <c r="H237" s="49">
        <f t="shared" si="46"/>
        <v>300.10000000000002</v>
      </c>
      <c r="I237" s="49">
        <f t="shared" si="46"/>
        <v>0</v>
      </c>
      <c r="J237" s="49">
        <f t="shared" si="46"/>
        <v>0</v>
      </c>
      <c r="K237" s="31"/>
      <c r="L237" s="31"/>
      <c r="M237" s="31"/>
      <c r="O237" s="19"/>
    </row>
    <row r="238" spans="1:15" s="3" customFormat="1" ht="12.75">
      <c r="A238" s="47" t="s">
        <v>219</v>
      </c>
      <c r="B238" s="53" t="s">
        <v>34</v>
      </c>
      <c r="C238" s="53" t="s">
        <v>4</v>
      </c>
      <c r="D238" s="53" t="s">
        <v>5</v>
      </c>
      <c r="E238" s="41">
        <v>76001</v>
      </c>
      <c r="F238" s="52" t="s">
        <v>113</v>
      </c>
      <c r="G238" s="53"/>
      <c r="H238" s="49">
        <f t="shared" si="46"/>
        <v>300.10000000000002</v>
      </c>
      <c r="I238" s="49">
        <f t="shared" si="46"/>
        <v>0</v>
      </c>
      <c r="J238" s="49">
        <f t="shared" si="46"/>
        <v>0</v>
      </c>
      <c r="K238" s="30"/>
      <c r="L238" s="31"/>
      <c r="M238" s="31"/>
      <c r="O238" s="19"/>
    </row>
    <row r="239" spans="1:15" s="3" customFormat="1" ht="12.75">
      <c r="A239" s="47" t="s">
        <v>218</v>
      </c>
      <c r="B239" s="53" t="s">
        <v>34</v>
      </c>
      <c r="C239" s="53" t="s">
        <v>4</v>
      </c>
      <c r="D239" s="53" t="s">
        <v>5</v>
      </c>
      <c r="E239" s="41">
        <v>76001</v>
      </c>
      <c r="F239" s="41">
        <v>99130</v>
      </c>
      <c r="G239" s="53"/>
      <c r="H239" s="49">
        <f t="shared" si="46"/>
        <v>300.10000000000002</v>
      </c>
      <c r="I239" s="49">
        <f t="shared" si="46"/>
        <v>0</v>
      </c>
      <c r="J239" s="49">
        <f t="shared" si="46"/>
        <v>0</v>
      </c>
      <c r="K239" s="30"/>
      <c r="L239" s="31"/>
      <c r="M239" s="31"/>
      <c r="O239" s="19"/>
    </row>
    <row r="240" spans="1:15" s="3" customFormat="1" ht="12.75">
      <c r="A240" s="47" t="s">
        <v>64</v>
      </c>
      <c r="B240" s="53" t="s">
        <v>34</v>
      </c>
      <c r="C240" s="53" t="s">
        <v>4</v>
      </c>
      <c r="D240" s="53" t="s">
        <v>5</v>
      </c>
      <c r="E240" s="41">
        <v>76001</v>
      </c>
      <c r="F240" s="41">
        <v>99130</v>
      </c>
      <c r="G240" s="53" t="s">
        <v>62</v>
      </c>
      <c r="H240" s="49">
        <f t="shared" si="46"/>
        <v>300.10000000000002</v>
      </c>
      <c r="I240" s="49">
        <f t="shared" si="46"/>
        <v>0</v>
      </c>
      <c r="J240" s="49">
        <f t="shared" si="46"/>
        <v>0</v>
      </c>
      <c r="K240" s="30"/>
      <c r="L240" s="31"/>
      <c r="M240" s="31"/>
      <c r="O240" s="19"/>
    </row>
    <row r="241" spans="1:15" s="3" customFormat="1" ht="25.5">
      <c r="A241" s="47" t="s">
        <v>90</v>
      </c>
      <c r="B241" s="53" t="s">
        <v>34</v>
      </c>
      <c r="C241" s="53" t="s">
        <v>4</v>
      </c>
      <c r="D241" s="53" t="s">
        <v>5</v>
      </c>
      <c r="E241" s="41">
        <v>76001</v>
      </c>
      <c r="F241" s="41">
        <v>99130</v>
      </c>
      <c r="G241" s="53" t="s">
        <v>89</v>
      </c>
      <c r="H241" s="57">
        <v>300.10000000000002</v>
      </c>
      <c r="I241" s="57">
        <v>0</v>
      </c>
      <c r="J241" s="57">
        <v>0</v>
      </c>
      <c r="K241" s="31" t="s">
        <v>207</v>
      </c>
      <c r="L241" s="31"/>
      <c r="M241" s="31"/>
      <c r="O241" s="19"/>
    </row>
    <row r="242" spans="1:15" s="3" customFormat="1" ht="12.75">
      <c r="A242" s="47" t="s">
        <v>274</v>
      </c>
      <c r="B242" s="53" t="s">
        <v>34</v>
      </c>
      <c r="C242" s="53" t="s">
        <v>4</v>
      </c>
      <c r="D242" s="53" t="s">
        <v>5</v>
      </c>
      <c r="E242" s="41" t="s">
        <v>240</v>
      </c>
      <c r="F242" s="52" t="s">
        <v>113</v>
      </c>
      <c r="G242" s="53"/>
      <c r="H242" s="64">
        <f>H243</f>
        <v>30</v>
      </c>
      <c r="I242" s="64">
        <f t="shared" ref="I242:J242" si="47">I243</f>
        <v>30</v>
      </c>
      <c r="J242" s="64">
        <f t="shared" si="47"/>
        <v>3</v>
      </c>
      <c r="K242" s="31"/>
      <c r="L242" s="31"/>
      <c r="M242" s="31"/>
      <c r="O242" s="19"/>
    </row>
    <row r="243" spans="1:15" s="3" customFormat="1" ht="12.75">
      <c r="A243" s="47" t="s">
        <v>239</v>
      </c>
      <c r="B243" s="53" t="s">
        <v>34</v>
      </c>
      <c r="C243" s="53" t="s">
        <v>4</v>
      </c>
      <c r="D243" s="53" t="s">
        <v>5</v>
      </c>
      <c r="E243" s="41" t="s">
        <v>237</v>
      </c>
      <c r="F243" s="52" t="s">
        <v>113</v>
      </c>
      <c r="G243" s="53"/>
      <c r="H243" s="64">
        <f t="shared" ref="H243:J245" si="48">H244</f>
        <v>30</v>
      </c>
      <c r="I243" s="64">
        <f t="shared" si="48"/>
        <v>30</v>
      </c>
      <c r="J243" s="64">
        <f t="shared" si="48"/>
        <v>3</v>
      </c>
      <c r="K243" s="31"/>
      <c r="L243" s="31"/>
      <c r="M243" s="31"/>
      <c r="O243" s="19"/>
    </row>
    <row r="244" spans="1:15" s="3" customFormat="1" ht="15.75">
      <c r="A244" s="47" t="s">
        <v>238</v>
      </c>
      <c r="B244" s="53" t="s">
        <v>34</v>
      </c>
      <c r="C244" s="53" t="s">
        <v>4</v>
      </c>
      <c r="D244" s="53" t="s">
        <v>5</v>
      </c>
      <c r="E244" s="41" t="s">
        <v>237</v>
      </c>
      <c r="F244" s="68" t="s">
        <v>256</v>
      </c>
      <c r="G244" s="53"/>
      <c r="H244" s="64">
        <f>H245</f>
        <v>30</v>
      </c>
      <c r="I244" s="64">
        <f t="shared" si="48"/>
        <v>30</v>
      </c>
      <c r="J244" s="64">
        <f t="shared" si="48"/>
        <v>3</v>
      </c>
      <c r="K244" s="31"/>
      <c r="L244" s="31"/>
      <c r="M244" s="31"/>
      <c r="O244" s="19"/>
    </row>
    <row r="245" spans="1:15" s="3" customFormat="1" ht="15.75">
      <c r="A245" s="47" t="s">
        <v>60</v>
      </c>
      <c r="B245" s="53" t="s">
        <v>34</v>
      </c>
      <c r="C245" s="53" t="s">
        <v>4</v>
      </c>
      <c r="D245" s="53" t="s">
        <v>5</v>
      </c>
      <c r="E245" s="41" t="s">
        <v>237</v>
      </c>
      <c r="F245" s="68" t="s">
        <v>256</v>
      </c>
      <c r="G245" s="53" t="s">
        <v>59</v>
      </c>
      <c r="H245" s="49">
        <f t="shared" si="48"/>
        <v>30</v>
      </c>
      <c r="I245" s="49">
        <f t="shared" si="48"/>
        <v>30</v>
      </c>
      <c r="J245" s="49">
        <f t="shared" si="48"/>
        <v>3</v>
      </c>
      <c r="K245" s="30"/>
      <c r="L245" s="31"/>
      <c r="M245" s="31"/>
      <c r="O245" s="19"/>
    </row>
    <row r="246" spans="1:15" s="3" customFormat="1" ht="25.5">
      <c r="A246" s="47" t="s">
        <v>61</v>
      </c>
      <c r="B246" s="53" t="s">
        <v>34</v>
      </c>
      <c r="C246" s="53" t="s">
        <v>4</v>
      </c>
      <c r="D246" s="53" t="s">
        <v>5</v>
      </c>
      <c r="E246" s="41" t="s">
        <v>237</v>
      </c>
      <c r="F246" s="68" t="s">
        <v>256</v>
      </c>
      <c r="G246" s="53" t="s">
        <v>17</v>
      </c>
      <c r="H246" s="62">
        <v>30</v>
      </c>
      <c r="I246" s="62">
        <v>30</v>
      </c>
      <c r="J246" s="62">
        <v>3</v>
      </c>
      <c r="K246" s="31" t="s">
        <v>207</v>
      </c>
      <c r="L246" s="31"/>
      <c r="M246" s="31"/>
      <c r="O246" s="19"/>
    </row>
    <row r="247" spans="1:15" s="3" customFormat="1" ht="12.75">
      <c r="A247" s="47" t="s">
        <v>31</v>
      </c>
      <c r="B247" s="53" t="s">
        <v>34</v>
      </c>
      <c r="C247" s="53" t="s">
        <v>4</v>
      </c>
      <c r="D247" s="53" t="s">
        <v>4</v>
      </c>
      <c r="E247" s="53"/>
      <c r="F247" s="53"/>
      <c r="G247" s="53"/>
      <c r="H247" s="49">
        <f>H248</f>
        <v>1785.1000000000001</v>
      </c>
      <c r="I247" s="49">
        <f>I248</f>
        <v>1872.7</v>
      </c>
      <c r="J247" s="49">
        <f>J248</f>
        <v>1935.5</v>
      </c>
      <c r="K247" s="30"/>
      <c r="L247" s="30"/>
      <c r="M247" s="30"/>
      <c r="O247" s="12"/>
    </row>
    <row r="248" spans="1:15" s="3" customFormat="1" ht="25.5">
      <c r="A248" s="47" t="s">
        <v>267</v>
      </c>
      <c r="B248" s="53" t="s">
        <v>34</v>
      </c>
      <c r="C248" s="53" t="s">
        <v>4</v>
      </c>
      <c r="D248" s="53" t="s">
        <v>4</v>
      </c>
      <c r="E248" s="51">
        <v>75000</v>
      </c>
      <c r="F248" s="52" t="s">
        <v>113</v>
      </c>
      <c r="G248" s="53"/>
      <c r="H248" s="49">
        <f>H249</f>
        <v>1785.1000000000001</v>
      </c>
      <c r="I248" s="49">
        <f t="shared" ref="I248:J248" si="49">I249</f>
        <v>1872.7</v>
      </c>
      <c r="J248" s="49">
        <f t="shared" si="49"/>
        <v>1935.5</v>
      </c>
      <c r="K248" s="30"/>
      <c r="L248" s="30"/>
      <c r="M248" s="30"/>
      <c r="O248" s="12"/>
    </row>
    <row r="249" spans="1:15" s="3" customFormat="1" ht="25.5">
      <c r="A249" s="47" t="s">
        <v>132</v>
      </c>
      <c r="B249" s="53" t="s">
        <v>34</v>
      </c>
      <c r="C249" s="53" t="s">
        <v>4</v>
      </c>
      <c r="D249" s="53" t="s">
        <v>4</v>
      </c>
      <c r="E249" s="41">
        <v>75005</v>
      </c>
      <c r="F249" s="52" t="s">
        <v>113</v>
      </c>
      <c r="G249" s="53"/>
      <c r="H249" s="49">
        <f>H250</f>
        <v>1785.1000000000001</v>
      </c>
      <c r="I249" s="49">
        <f>I250</f>
        <v>1872.7</v>
      </c>
      <c r="J249" s="49">
        <f>J250</f>
        <v>1935.5</v>
      </c>
      <c r="K249" s="30"/>
      <c r="L249" s="30"/>
      <c r="M249" s="30"/>
      <c r="O249" s="12"/>
    </row>
    <row r="250" spans="1:15" s="3" customFormat="1" ht="12.75">
      <c r="A250" s="47" t="s">
        <v>131</v>
      </c>
      <c r="B250" s="53" t="s">
        <v>34</v>
      </c>
      <c r="C250" s="53" t="s">
        <v>4</v>
      </c>
      <c r="D250" s="53" t="s">
        <v>4</v>
      </c>
      <c r="E250" s="41">
        <v>75005</v>
      </c>
      <c r="F250" s="42" t="s">
        <v>121</v>
      </c>
      <c r="G250" s="53"/>
      <c r="H250" s="49">
        <f>H251+H253</f>
        <v>1785.1000000000001</v>
      </c>
      <c r="I250" s="49">
        <f t="shared" ref="I250:J250" si="50">I251+I253</f>
        <v>1872.7</v>
      </c>
      <c r="J250" s="49">
        <f t="shared" si="50"/>
        <v>1935.5</v>
      </c>
      <c r="K250" s="30"/>
      <c r="L250" s="30"/>
      <c r="M250" s="30"/>
      <c r="O250" s="12"/>
    </row>
    <row r="251" spans="1:15" s="3" customFormat="1" ht="38.25">
      <c r="A251" s="47" t="s">
        <v>56</v>
      </c>
      <c r="B251" s="53" t="s">
        <v>34</v>
      </c>
      <c r="C251" s="53" t="s">
        <v>4</v>
      </c>
      <c r="D251" s="53" t="s">
        <v>4</v>
      </c>
      <c r="E251" s="41">
        <v>75005</v>
      </c>
      <c r="F251" s="42" t="s">
        <v>121</v>
      </c>
      <c r="G251" s="53" t="s">
        <v>55</v>
      </c>
      <c r="H251" s="49">
        <f>H252</f>
        <v>1718.7</v>
      </c>
      <c r="I251" s="49">
        <f>I252</f>
        <v>1806.3</v>
      </c>
      <c r="J251" s="49">
        <f>J252</f>
        <v>1869.1</v>
      </c>
      <c r="K251" s="30"/>
      <c r="L251" s="30"/>
      <c r="M251" s="30"/>
      <c r="O251" s="12"/>
    </row>
    <row r="252" spans="1:15" s="3" customFormat="1" ht="12.75">
      <c r="A252" s="58" t="s">
        <v>75</v>
      </c>
      <c r="B252" s="53" t="s">
        <v>34</v>
      </c>
      <c r="C252" s="53" t="s">
        <v>4</v>
      </c>
      <c r="D252" s="53" t="s">
        <v>4</v>
      </c>
      <c r="E252" s="41">
        <v>75005</v>
      </c>
      <c r="F252" s="42" t="s">
        <v>121</v>
      </c>
      <c r="G252" s="53" t="s">
        <v>74</v>
      </c>
      <c r="H252" s="62">
        <v>1718.7</v>
      </c>
      <c r="I252" s="62">
        <v>1806.3</v>
      </c>
      <c r="J252" s="62">
        <v>1869.1</v>
      </c>
      <c r="K252" s="31" t="s">
        <v>207</v>
      </c>
      <c r="L252" s="31"/>
      <c r="M252" s="31"/>
      <c r="O252" s="19"/>
    </row>
    <row r="253" spans="1:15" s="3" customFormat="1" ht="12.75">
      <c r="A253" s="47" t="s">
        <v>64</v>
      </c>
      <c r="B253" s="53" t="s">
        <v>34</v>
      </c>
      <c r="C253" s="53" t="s">
        <v>4</v>
      </c>
      <c r="D253" s="53" t="s">
        <v>4</v>
      </c>
      <c r="E253" s="41">
        <v>75005</v>
      </c>
      <c r="F253" s="42" t="s">
        <v>121</v>
      </c>
      <c r="G253" s="53" t="s">
        <v>62</v>
      </c>
      <c r="H253" s="49">
        <f>H254</f>
        <v>66.400000000000006</v>
      </c>
      <c r="I253" s="49">
        <f>I254</f>
        <v>66.400000000000006</v>
      </c>
      <c r="J253" s="49">
        <f>J254</f>
        <v>66.400000000000006</v>
      </c>
      <c r="K253" s="30"/>
      <c r="L253" s="30"/>
      <c r="M253" s="30"/>
      <c r="O253" s="12"/>
    </row>
    <row r="254" spans="1:15" s="3" customFormat="1" ht="12.75">
      <c r="A254" s="47" t="s">
        <v>65</v>
      </c>
      <c r="B254" s="53" t="s">
        <v>34</v>
      </c>
      <c r="C254" s="53" t="s">
        <v>4</v>
      </c>
      <c r="D254" s="53" t="s">
        <v>4</v>
      </c>
      <c r="E254" s="41">
        <v>75005</v>
      </c>
      <c r="F254" s="42" t="s">
        <v>121</v>
      </c>
      <c r="G254" s="53" t="s">
        <v>63</v>
      </c>
      <c r="H254" s="62">
        <v>66.400000000000006</v>
      </c>
      <c r="I254" s="62">
        <v>66.400000000000006</v>
      </c>
      <c r="J254" s="62">
        <v>66.400000000000006</v>
      </c>
      <c r="K254" s="31" t="s">
        <v>207</v>
      </c>
      <c r="L254" s="31"/>
      <c r="M254" s="31"/>
      <c r="O254" s="19"/>
    </row>
    <row r="255" spans="1:15" s="3" customFormat="1" ht="12.75">
      <c r="A255" s="47" t="s">
        <v>24</v>
      </c>
      <c r="B255" s="53" t="s">
        <v>34</v>
      </c>
      <c r="C255" s="53" t="s">
        <v>12</v>
      </c>
      <c r="D255" s="53"/>
      <c r="E255" s="53"/>
      <c r="F255" s="53"/>
      <c r="G255" s="53"/>
      <c r="H255" s="49">
        <f>H256+H262</f>
        <v>3001.9</v>
      </c>
      <c r="I255" s="49">
        <f>I256+I262</f>
        <v>3138.8999999999996</v>
      </c>
      <c r="J255" s="49">
        <f>J256+J262</f>
        <v>3284.6</v>
      </c>
      <c r="K255" s="30"/>
      <c r="L255" s="30"/>
      <c r="M255" s="30"/>
      <c r="O255" s="12"/>
    </row>
    <row r="256" spans="1:15" s="3" customFormat="1" ht="12.75">
      <c r="A256" s="47" t="s">
        <v>32</v>
      </c>
      <c r="B256" s="53" t="s">
        <v>34</v>
      </c>
      <c r="C256" s="53" t="s">
        <v>12</v>
      </c>
      <c r="D256" s="53" t="s">
        <v>1</v>
      </c>
      <c r="E256" s="53"/>
      <c r="F256" s="53"/>
      <c r="G256" s="53"/>
      <c r="H256" s="49">
        <f t="shared" ref="H256:J260" si="51">H257</f>
        <v>1088.2</v>
      </c>
      <c r="I256" s="49">
        <f t="shared" si="51"/>
        <v>1160</v>
      </c>
      <c r="J256" s="49">
        <f t="shared" si="51"/>
        <v>1233.0999999999999</v>
      </c>
      <c r="K256" s="30"/>
      <c r="L256" s="30"/>
      <c r="M256" s="30"/>
      <c r="O256" s="12"/>
    </row>
    <row r="257" spans="1:15" s="3" customFormat="1" ht="12.75">
      <c r="A257" s="50" t="s">
        <v>263</v>
      </c>
      <c r="B257" s="53" t="s">
        <v>34</v>
      </c>
      <c r="C257" s="53" t="s">
        <v>12</v>
      </c>
      <c r="D257" s="53" t="s">
        <v>1</v>
      </c>
      <c r="E257" s="41">
        <v>71000</v>
      </c>
      <c r="F257" s="52" t="s">
        <v>113</v>
      </c>
      <c r="G257" s="53"/>
      <c r="H257" s="49">
        <f t="shared" si="51"/>
        <v>1088.2</v>
      </c>
      <c r="I257" s="49">
        <f t="shared" si="51"/>
        <v>1160</v>
      </c>
      <c r="J257" s="49">
        <f t="shared" si="51"/>
        <v>1233.0999999999999</v>
      </c>
      <c r="K257" s="30"/>
      <c r="L257" s="30"/>
      <c r="M257" s="30"/>
      <c r="O257" s="12"/>
    </row>
    <row r="258" spans="1:15" s="3" customFormat="1" ht="12.75">
      <c r="A258" s="46" t="s">
        <v>134</v>
      </c>
      <c r="B258" s="53" t="s">
        <v>34</v>
      </c>
      <c r="C258" s="53" t="s">
        <v>12</v>
      </c>
      <c r="D258" s="53" t="s">
        <v>1</v>
      </c>
      <c r="E258" s="41">
        <v>71004</v>
      </c>
      <c r="F258" s="52" t="s">
        <v>113</v>
      </c>
      <c r="G258" s="53"/>
      <c r="H258" s="49">
        <f t="shared" si="51"/>
        <v>1088.2</v>
      </c>
      <c r="I258" s="49">
        <f t="shared" si="51"/>
        <v>1160</v>
      </c>
      <c r="J258" s="49">
        <f t="shared" si="51"/>
        <v>1233.0999999999999</v>
      </c>
      <c r="K258" s="30"/>
      <c r="L258" s="30"/>
      <c r="M258" s="30"/>
      <c r="O258" s="12"/>
    </row>
    <row r="259" spans="1:15" s="3" customFormat="1" ht="12.75">
      <c r="A259" s="46" t="s">
        <v>201</v>
      </c>
      <c r="B259" s="53" t="s">
        <v>34</v>
      </c>
      <c r="C259" s="53" t="s">
        <v>12</v>
      </c>
      <c r="D259" s="53" t="s">
        <v>1</v>
      </c>
      <c r="E259" s="41">
        <v>71004</v>
      </c>
      <c r="F259" s="42" t="s">
        <v>133</v>
      </c>
      <c r="G259" s="53"/>
      <c r="H259" s="49">
        <f t="shared" si="51"/>
        <v>1088.2</v>
      </c>
      <c r="I259" s="49">
        <f t="shared" si="51"/>
        <v>1160</v>
      </c>
      <c r="J259" s="49">
        <f t="shared" si="51"/>
        <v>1233.0999999999999</v>
      </c>
      <c r="K259" s="30"/>
      <c r="L259" s="30"/>
      <c r="M259" s="30"/>
      <c r="O259" s="12"/>
    </row>
    <row r="260" spans="1:15" s="3" customFormat="1" ht="12.75">
      <c r="A260" s="47" t="s">
        <v>87</v>
      </c>
      <c r="B260" s="53" t="s">
        <v>34</v>
      </c>
      <c r="C260" s="53" t="s">
        <v>12</v>
      </c>
      <c r="D260" s="53" t="s">
        <v>1</v>
      </c>
      <c r="E260" s="41">
        <v>71004</v>
      </c>
      <c r="F260" s="42" t="s">
        <v>133</v>
      </c>
      <c r="G260" s="53" t="s">
        <v>66</v>
      </c>
      <c r="H260" s="49">
        <f t="shared" si="51"/>
        <v>1088.2</v>
      </c>
      <c r="I260" s="49">
        <f t="shared" si="51"/>
        <v>1160</v>
      </c>
      <c r="J260" s="49">
        <f t="shared" si="51"/>
        <v>1233.0999999999999</v>
      </c>
      <c r="K260" s="30"/>
      <c r="L260" s="30"/>
      <c r="M260" s="30"/>
      <c r="O260" s="12"/>
    </row>
    <row r="261" spans="1:15" s="3" customFormat="1" ht="12.75">
      <c r="A261" s="47" t="s">
        <v>106</v>
      </c>
      <c r="B261" s="53" t="s">
        <v>34</v>
      </c>
      <c r="C261" s="53" t="s">
        <v>12</v>
      </c>
      <c r="D261" s="53" t="s">
        <v>1</v>
      </c>
      <c r="E261" s="41">
        <v>71004</v>
      </c>
      <c r="F261" s="42" t="s">
        <v>133</v>
      </c>
      <c r="G261" s="53" t="s">
        <v>67</v>
      </c>
      <c r="H261" s="43">
        <v>1088.2</v>
      </c>
      <c r="I261" s="43">
        <v>1160</v>
      </c>
      <c r="J261" s="43">
        <v>1233.0999999999999</v>
      </c>
      <c r="K261" s="31" t="s">
        <v>207</v>
      </c>
      <c r="L261" s="31"/>
      <c r="M261" s="31"/>
      <c r="O261" s="19"/>
    </row>
    <row r="262" spans="1:15" s="3" customFormat="1" ht="12.75">
      <c r="A262" s="47" t="s">
        <v>42</v>
      </c>
      <c r="B262" s="53" t="s">
        <v>34</v>
      </c>
      <c r="C262" s="53" t="s">
        <v>12</v>
      </c>
      <c r="D262" s="53" t="s">
        <v>5</v>
      </c>
      <c r="E262" s="53"/>
      <c r="F262" s="53"/>
      <c r="G262" s="53"/>
      <c r="H262" s="49">
        <f>H263+H270</f>
        <v>1913.7</v>
      </c>
      <c r="I262" s="49">
        <f t="shared" ref="I262:J262" si="52">I263+I270</f>
        <v>1978.8999999999999</v>
      </c>
      <c r="J262" s="49">
        <f t="shared" si="52"/>
        <v>2051.5</v>
      </c>
      <c r="K262" s="30"/>
      <c r="L262" s="30"/>
      <c r="M262" s="30"/>
      <c r="O262" s="12"/>
    </row>
    <row r="263" spans="1:15" s="3" customFormat="1" ht="12.75">
      <c r="A263" s="47" t="s">
        <v>264</v>
      </c>
      <c r="B263" s="53" t="s">
        <v>34</v>
      </c>
      <c r="C263" s="53" t="s">
        <v>12</v>
      </c>
      <c r="D263" s="53" t="s">
        <v>5</v>
      </c>
      <c r="E263" s="51">
        <v>72000</v>
      </c>
      <c r="F263" s="52" t="s">
        <v>113</v>
      </c>
      <c r="G263" s="53"/>
      <c r="H263" s="49">
        <f t="shared" ref="H263:J264" si="53">H264</f>
        <v>1893.7</v>
      </c>
      <c r="I263" s="49">
        <f t="shared" si="53"/>
        <v>1963.8</v>
      </c>
      <c r="J263" s="49">
        <f t="shared" si="53"/>
        <v>2036.5</v>
      </c>
      <c r="K263" s="30"/>
      <c r="L263" s="30"/>
      <c r="M263" s="30"/>
      <c r="O263" s="12"/>
    </row>
    <row r="264" spans="1:15" s="3" customFormat="1" ht="38.25">
      <c r="A264" s="50" t="s">
        <v>136</v>
      </c>
      <c r="B264" s="53" t="s">
        <v>34</v>
      </c>
      <c r="C264" s="53" t="s">
        <v>12</v>
      </c>
      <c r="D264" s="53" t="s">
        <v>5</v>
      </c>
      <c r="E264" s="41">
        <v>72002</v>
      </c>
      <c r="F264" s="52" t="s">
        <v>113</v>
      </c>
      <c r="G264" s="53"/>
      <c r="H264" s="49">
        <f t="shared" si="53"/>
        <v>1893.7</v>
      </c>
      <c r="I264" s="49">
        <f t="shared" si="53"/>
        <v>1963.8</v>
      </c>
      <c r="J264" s="49">
        <f t="shared" si="53"/>
        <v>2036.5</v>
      </c>
      <c r="K264" s="30"/>
      <c r="L264" s="30"/>
      <c r="M264" s="30"/>
      <c r="O264" s="12"/>
    </row>
    <row r="265" spans="1:15" s="3" customFormat="1" ht="25.5">
      <c r="A265" s="47" t="s">
        <v>167</v>
      </c>
      <c r="B265" s="53" t="s">
        <v>34</v>
      </c>
      <c r="C265" s="53" t="s">
        <v>12</v>
      </c>
      <c r="D265" s="53" t="s">
        <v>5</v>
      </c>
      <c r="E265" s="41">
        <v>72002</v>
      </c>
      <c r="F265" s="41" t="s">
        <v>135</v>
      </c>
      <c r="G265" s="53"/>
      <c r="H265" s="49">
        <f>H266+H268</f>
        <v>1893.7</v>
      </c>
      <c r="I265" s="49">
        <f>I266+I268</f>
        <v>1963.8</v>
      </c>
      <c r="J265" s="49">
        <f>J266+J268</f>
        <v>2036.5</v>
      </c>
      <c r="K265" s="30"/>
      <c r="L265" s="30"/>
      <c r="M265" s="30"/>
      <c r="N265" s="3" t="s">
        <v>161</v>
      </c>
      <c r="O265" s="12"/>
    </row>
    <row r="266" spans="1:15" s="3" customFormat="1" ht="12.75">
      <c r="A266" s="47" t="s">
        <v>60</v>
      </c>
      <c r="B266" s="53" t="s">
        <v>34</v>
      </c>
      <c r="C266" s="53" t="s">
        <v>12</v>
      </c>
      <c r="D266" s="53" t="s">
        <v>5</v>
      </c>
      <c r="E266" s="41">
        <v>72002</v>
      </c>
      <c r="F266" s="41" t="s">
        <v>135</v>
      </c>
      <c r="G266" s="53" t="s">
        <v>59</v>
      </c>
      <c r="H266" s="49">
        <f>H267</f>
        <v>33.5</v>
      </c>
      <c r="I266" s="49">
        <f>I267</f>
        <v>34.799999999999997</v>
      </c>
      <c r="J266" s="49">
        <f>J267</f>
        <v>36</v>
      </c>
      <c r="K266" s="30"/>
      <c r="L266" s="30"/>
      <c r="M266" s="30"/>
      <c r="O266" s="12"/>
    </row>
    <row r="267" spans="1:15" s="3" customFormat="1" ht="25.5">
      <c r="A267" s="47" t="s">
        <v>61</v>
      </c>
      <c r="B267" s="53" t="s">
        <v>34</v>
      </c>
      <c r="C267" s="53" t="s">
        <v>12</v>
      </c>
      <c r="D267" s="53" t="s">
        <v>5</v>
      </c>
      <c r="E267" s="41">
        <v>72002</v>
      </c>
      <c r="F267" s="41" t="s">
        <v>135</v>
      </c>
      <c r="G267" s="53" t="s">
        <v>17</v>
      </c>
      <c r="H267" s="62">
        <v>33.5</v>
      </c>
      <c r="I267" s="62">
        <v>34.799999999999997</v>
      </c>
      <c r="J267" s="62">
        <v>36</v>
      </c>
      <c r="K267" s="31" t="s">
        <v>207</v>
      </c>
      <c r="L267" s="31"/>
      <c r="M267" s="31"/>
      <c r="N267" s="3" t="s">
        <v>162</v>
      </c>
      <c r="O267" s="19"/>
    </row>
    <row r="268" spans="1:15" s="3" customFormat="1" ht="12.75">
      <c r="A268" s="47" t="s">
        <v>87</v>
      </c>
      <c r="B268" s="53" t="s">
        <v>34</v>
      </c>
      <c r="C268" s="53" t="s">
        <v>12</v>
      </c>
      <c r="D268" s="53" t="s">
        <v>5</v>
      </c>
      <c r="E268" s="41">
        <v>72002</v>
      </c>
      <c r="F268" s="41" t="s">
        <v>135</v>
      </c>
      <c r="G268" s="53" t="s">
        <v>66</v>
      </c>
      <c r="H268" s="49">
        <f>H269</f>
        <v>1860.2</v>
      </c>
      <c r="I268" s="49">
        <f>I269</f>
        <v>1929</v>
      </c>
      <c r="J268" s="49">
        <f>J269</f>
        <v>2000.5</v>
      </c>
      <c r="K268" s="30"/>
      <c r="L268" s="30"/>
      <c r="M268" s="30"/>
      <c r="O268" s="12"/>
    </row>
    <row r="269" spans="1:15" s="3" customFormat="1" ht="12.75">
      <c r="A269" s="47" t="s">
        <v>106</v>
      </c>
      <c r="B269" s="53" t="s">
        <v>34</v>
      </c>
      <c r="C269" s="53" t="s">
        <v>12</v>
      </c>
      <c r="D269" s="53" t="s">
        <v>5</v>
      </c>
      <c r="E269" s="41">
        <v>72002</v>
      </c>
      <c r="F269" s="41" t="s">
        <v>135</v>
      </c>
      <c r="G269" s="53" t="s">
        <v>67</v>
      </c>
      <c r="H269" s="62">
        <v>1860.2</v>
      </c>
      <c r="I269" s="62">
        <v>1929</v>
      </c>
      <c r="J269" s="62">
        <v>2000.5</v>
      </c>
      <c r="K269" s="31" t="s">
        <v>207</v>
      </c>
      <c r="L269" s="31"/>
      <c r="M269" s="31"/>
      <c r="N269" s="3" t="s">
        <v>162</v>
      </c>
      <c r="O269" s="19"/>
    </row>
    <row r="270" spans="1:15" s="3" customFormat="1" ht="25.5">
      <c r="A270" s="47" t="s">
        <v>267</v>
      </c>
      <c r="B270" s="53" t="s">
        <v>34</v>
      </c>
      <c r="C270" s="53" t="s">
        <v>12</v>
      </c>
      <c r="D270" s="53" t="s">
        <v>5</v>
      </c>
      <c r="E270" s="41">
        <v>75000</v>
      </c>
      <c r="F270" s="52" t="s">
        <v>113</v>
      </c>
      <c r="G270" s="53"/>
      <c r="H270" s="49">
        <f>H271</f>
        <v>20</v>
      </c>
      <c r="I270" s="49">
        <f t="shared" ref="I270:J270" si="54">I271</f>
        <v>15.1</v>
      </c>
      <c r="J270" s="49">
        <f t="shared" si="54"/>
        <v>15</v>
      </c>
      <c r="K270" s="30"/>
      <c r="L270" s="30"/>
      <c r="M270" s="31"/>
      <c r="O270" s="19"/>
    </row>
    <row r="271" spans="1:15" s="3" customFormat="1" ht="25.5">
      <c r="A271" s="47" t="s">
        <v>182</v>
      </c>
      <c r="B271" s="53" t="s">
        <v>34</v>
      </c>
      <c r="C271" s="53" t="s">
        <v>12</v>
      </c>
      <c r="D271" s="53" t="s">
        <v>5</v>
      </c>
      <c r="E271" s="41">
        <v>75002</v>
      </c>
      <c r="F271" s="52" t="s">
        <v>113</v>
      </c>
      <c r="G271" s="53"/>
      <c r="H271" s="49">
        <f t="shared" ref="H271:J273" si="55">H272</f>
        <v>20</v>
      </c>
      <c r="I271" s="49">
        <f t="shared" si="55"/>
        <v>15.1</v>
      </c>
      <c r="J271" s="49">
        <f t="shared" si="55"/>
        <v>15</v>
      </c>
      <c r="K271" s="30"/>
      <c r="L271" s="30"/>
      <c r="M271" s="31"/>
      <c r="O271" s="19"/>
    </row>
    <row r="272" spans="1:15" s="3" customFormat="1" ht="12.75">
      <c r="A272" s="47" t="s">
        <v>283</v>
      </c>
      <c r="B272" s="53" t="s">
        <v>34</v>
      </c>
      <c r="C272" s="53" t="s">
        <v>12</v>
      </c>
      <c r="D272" s="53" t="s">
        <v>5</v>
      </c>
      <c r="E272" s="41">
        <v>75002</v>
      </c>
      <c r="F272" s="41" t="s">
        <v>183</v>
      </c>
      <c r="G272" s="53"/>
      <c r="H272" s="49">
        <f t="shared" si="55"/>
        <v>20</v>
      </c>
      <c r="I272" s="49">
        <f t="shared" si="55"/>
        <v>15.1</v>
      </c>
      <c r="J272" s="49">
        <f t="shared" si="55"/>
        <v>15</v>
      </c>
      <c r="K272" s="30"/>
      <c r="L272" s="30"/>
      <c r="M272" s="31"/>
      <c r="O272" s="19"/>
    </row>
    <row r="273" spans="1:15" s="3" customFormat="1" ht="12.75">
      <c r="A273" s="47" t="s">
        <v>87</v>
      </c>
      <c r="B273" s="53" t="s">
        <v>34</v>
      </c>
      <c r="C273" s="53" t="s">
        <v>12</v>
      </c>
      <c r="D273" s="53" t="s">
        <v>5</v>
      </c>
      <c r="E273" s="41">
        <v>75002</v>
      </c>
      <c r="F273" s="41" t="s">
        <v>183</v>
      </c>
      <c r="G273" s="53" t="s">
        <v>66</v>
      </c>
      <c r="H273" s="49">
        <f t="shared" si="55"/>
        <v>20</v>
      </c>
      <c r="I273" s="49">
        <f t="shared" si="55"/>
        <v>15.1</v>
      </c>
      <c r="J273" s="49">
        <f t="shared" si="55"/>
        <v>15</v>
      </c>
      <c r="K273" s="30"/>
      <c r="L273" s="30"/>
      <c r="M273" s="31"/>
      <c r="O273" s="19"/>
    </row>
    <row r="274" spans="1:15" s="3" customFormat="1" ht="25.5">
      <c r="A274" s="47" t="s">
        <v>185</v>
      </c>
      <c r="B274" s="53" t="s">
        <v>34</v>
      </c>
      <c r="C274" s="53" t="s">
        <v>12</v>
      </c>
      <c r="D274" s="53" t="s">
        <v>5</v>
      </c>
      <c r="E274" s="41">
        <v>75002</v>
      </c>
      <c r="F274" s="41" t="s">
        <v>183</v>
      </c>
      <c r="G274" s="53" t="s">
        <v>186</v>
      </c>
      <c r="H274" s="62">
        <v>20</v>
      </c>
      <c r="I274" s="62">
        <v>15.1</v>
      </c>
      <c r="J274" s="62">
        <v>15</v>
      </c>
      <c r="K274" s="31" t="s">
        <v>207</v>
      </c>
      <c r="L274" s="19"/>
      <c r="M274" s="19"/>
      <c r="N274" s="3">
        <f>446.1+7.5</f>
        <v>453.6</v>
      </c>
      <c r="O274" s="19" t="s">
        <v>205</v>
      </c>
    </row>
    <row r="275" spans="1:15" s="3" customFormat="1" ht="12.75">
      <c r="A275" s="47" t="s">
        <v>39</v>
      </c>
      <c r="B275" s="53" t="s">
        <v>34</v>
      </c>
      <c r="C275" s="53" t="s">
        <v>46</v>
      </c>
      <c r="D275" s="53"/>
      <c r="E275" s="53"/>
      <c r="F275" s="53"/>
      <c r="G275" s="53"/>
      <c r="H275" s="49">
        <f t="shared" ref="H275:H278" si="56">H276</f>
        <v>0</v>
      </c>
      <c r="I275" s="49">
        <f t="shared" ref="I275:I279" si="57">I276</f>
        <v>3200</v>
      </c>
      <c r="J275" s="49">
        <f t="shared" ref="J275:J279" si="58">J276</f>
        <v>0</v>
      </c>
      <c r="K275" s="30"/>
      <c r="L275" s="30"/>
      <c r="M275" s="30"/>
      <c r="O275" s="12"/>
    </row>
    <row r="276" spans="1:15" s="3" customFormat="1" ht="12.75">
      <c r="A276" s="47" t="s">
        <v>50</v>
      </c>
      <c r="B276" s="53" t="s">
        <v>34</v>
      </c>
      <c r="C276" s="53" t="s">
        <v>46</v>
      </c>
      <c r="D276" s="53" t="s">
        <v>4</v>
      </c>
      <c r="E276" s="53"/>
      <c r="F276" s="53"/>
      <c r="G276" s="53"/>
      <c r="H276" s="49">
        <f t="shared" si="56"/>
        <v>0</v>
      </c>
      <c r="I276" s="49">
        <f t="shared" si="57"/>
        <v>3200</v>
      </c>
      <c r="J276" s="49">
        <f t="shared" si="58"/>
        <v>0</v>
      </c>
      <c r="K276" s="30"/>
      <c r="L276" s="30"/>
      <c r="M276" s="30"/>
      <c r="O276" s="12"/>
    </row>
    <row r="277" spans="1:15" s="3" customFormat="1" ht="12.75">
      <c r="A277" s="47" t="s">
        <v>273</v>
      </c>
      <c r="B277" s="53" t="s">
        <v>34</v>
      </c>
      <c r="C277" s="53" t="s">
        <v>46</v>
      </c>
      <c r="D277" s="53" t="s">
        <v>4</v>
      </c>
      <c r="E277" s="41">
        <v>79000</v>
      </c>
      <c r="F277" s="42" t="s">
        <v>113</v>
      </c>
      <c r="G277" s="53"/>
      <c r="H277" s="49">
        <f t="shared" si="56"/>
        <v>0</v>
      </c>
      <c r="I277" s="49">
        <f t="shared" si="57"/>
        <v>3200</v>
      </c>
      <c r="J277" s="49">
        <f t="shared" si="58"/>
        <v>0</v>
      </c>
      <c r="K277" s="30"/>
      <c r="L277" s="30"/>
      <c r="M277" s="30"/>
      <c r="O277" s="12"/>
    </row>
    <row r="278" spans="1:15" s="3" customFormat="1" ht="25.5">
      <c r="A278" s="47" t="s">
        <v>320</v>
      </c>
      <c r="B278" s="53" t="s">
        <v>34</v>
      </c>
      <c r="C278" s="53" t="s">
        <v>46</v>
      </c>
      <c r="D278" s="53" t="s">
        <v>4</v>
      </c>
      <c r="E278" s="41">
        <v>79012</v>
      </c>
      <c r="F278" s="42" t="s">
        <v>113</v>
      </c>
      <c r="G278" s="53"/>
      <c r="H278" s="49">
        <f t="shared" si="56"/>
        <v>0</v>
      </c>
      <c r="I278" s="49">
        <f t="shared" si="57"/>
        <v>3200</v>
      </c>
      <c r="J278" s="49">
        <f t="shared" si="58"/>
        <v>0</v>
      </c>
      <c r="K278" s="30"/>
      <c r="L278" s="31"/>
      <c r="M278" s="31"/>
      <c r="O278" s="12"/>
    </row>
    <row r="279" spans="1:15" s="3" customFormat="1" ht="12.75">
      <c r="A279" s="44" t="s">
        <v>98</v>
      </c>
      <c r="B279" s="53" t="s">
        <v>34</v>
      </c>
      <c r="C279" s="53" t="s">
        <v>46</v>
      </c>
      <c r="D279" s="53" t="s">
        <v>4</v>
      </c>
      <c r="E279" s="41">
        <v>79012</v>
      </c>
      <c r="F279" s="61">
        <v>99230</v>
      </c>
      <c r="G279" s="53"/>
      <c r="H279" s="49">
        <f>H280</f>
        <v>0</v>
      </c>
      <c r="I279" s="49">
        <f t="shared" si="57"/>
        <v>3200</v>
      </c>
      <c r="J279" s="49">
        <f t="shared" si="58"/>
        <v>0</v>
      </c>
      <c r="K279" s="30"/>
      <c r="L279" s="31"/>
      <c r="M279" s="31"/>
      <c r="O279" s="12"/>
    </row>
    <row r="280" spans="1:15" s="3" customFormat="1" ht="25.5">
      <c r="A280" s="47" t="s">
        <v>70</v>
      </c>
      <c r="B280" s="53" t="s">
        <v>34</v>
      </c>
      <c r="C280" s="53" t="s">
        <v>46</v>
      </c>
      <c r="D280" s="53" t="s">
        <v>4</v>
      </c>
      <c r="E280" s="41">
        <v>79012</v>
      </c>
      <c r="F280" s="61">
        <v>99230</v>
      </c>
      <c r="G280" s="53" t="s">
        <v>68</v>
      </c>
      <c r="H280" s="49">
        <f t="shared" ref="H280:J280" si="59">H281</f>
        <v>0</v>
      </c>
      <c r="I280" s="49">
        <f t="shared" si="59"/>
        <v>3200</v>
      </c>
      <c r="J280" s="49">
        <f t="shared" si="59"/>
        <v>0</v>
      </c>
      <c r="K280" s="30"/>
      <c r="L280" s="31"/>
      <c r="M280" s="31"/>
      <c r="O280" s="12"/>
    </row>
    <row r="281" spans="1:15" s="3" customFormat="1" ht="12.75">
      <c r="A281" s="47" t="s">
        <v>37</v>
      </c>
      <c r="B281" s="53" t="s">
        <v>34</v>
      </c>
      <c r="C281" s="53" t="s">
        <v>46</v>
      </c>
      <c r="D281" s="53" t="s">
        <v>4</v>
      </c>
      <c r="E281" s="41">
        <v>79012</v>
      </c>
      <c r="F281" s="61">
        <v>99230</v>
      </c>
      <c r="G281" s="53" t="s">
        <v>69</v>
      </c>
      <c r="H281" s="62">
        <v>0</v>
      </c>
      <c r="I281" s="62">
        <v>3200</v>
      </c>
      <c r="J281" s="62">
        <v>0</v>
      </c>
      <c r="K281" s="31" t="s">
        <v>207</v>
      </c>
      <c r="L281" s="31"/>
      <c r="M281" s="31"/>
      <c r="O281" s="12"/>
    </row>
    <row r="282" spans="1:15" s="3" customFormat="1" ht="12.75">
      <c r="A282" s="47" t="s">
        <v>48</v>
      </c>
      <c r="B282" s="53" t="s">
        <v>34</v>
      </c>
      <c r="C282" s="53" t="s">
        <v>36</v>
      </c>
      <c r="D282" s="53"/>
      <c r="E282" s="53"/>
      <c r="F282" s="53"/>
      <c r="G282" s="53"/>
      <c r="H282" s="49">
        <f t="shared" ref="H282:J284" si="60">H283</f>
        <v>1300.5</v>
      </c>
      <c r="I282" s="49">
        <f t="shared" si="60"/>
        <v>1342.4</v>
      </c>
      <c r="J282" s="49">
        <f t="shared" si="60"/>
        <v>1428.9</v>
      </c>
      <c r="K282" s="30"/>
      <c r="L282" s="30"/>
      <c r="M282" s="30"/>
      <c r="O282" s="12"/>
    </row>
    <row r="283" spans="1:15" s="3" customFormat="1" ht="12.75">
      <c r="A283" s="47" t="s">
        <v>40</v>
      </c>
      <c r="B283" s="53" t="s">
        <v>34</v>
      </c>
      <c r="C283" s="53" t="s">
        <v>36</v>
      </c>
      <c r="D283" s="53" t="s">
        <v>6</v>
      </c>
      <c r="E283" s="53"/>
      <c r="F283" s="53"/>
      <c r="G283" s="53"/>
      <c r="H283" s="49">
        <f t="shared" si="60"/>
        <v>1300.5</v>
      </c>
      <c r="I283" s="49">
        <f t="shared" si="60"/>
        <v>1342.4</v>
      </c>
      <c r="J283" s="49">
        <f t="shared" si="60"/>
        <v>1428.9</v>
      </c>
      <c r="K283" s="30"/>
      <c r="L283" s="30"/>
      <c r="M283" s="30"/>
      <c r="O283" s="12"/>
    </row>
    <row r="284" spans="1:15" s="3" customFormat="1" ht="12.75">
      <c r="A284" s="47" t="s">
        <v>275</v>
      </c>
      <c r="B284" s="53" t="s">
        <v>34</v>
      </c>
      <c r="C284" s="53" t="s">
        <v>36</v>
      </c>
      <c r="D284" s="53" t="s">
        <v>6</v>
      </c>
      <c r="E284" s="41">
        <v>78000</v>
      </c>
      <c r="F284" s="52" t="s">
        <v>113</v>
      </c>
      <c r="G284" s="53"/>
      <c r="H284" s="49">
        <f>H285</f>
        <v>1300.5</v>
      </c>
      <c r="I284" s="49">
        <f t="shared" si="60"/>
        <v>1342.4</v>
      </c>
      <c r="J284" s="49">
        <f t="shared" si="60"/>
        <v>1428.9</v>
      </c>
      <c r="K284" s="30"/>
      <c r="L284" s="30"/>
      <c r="M284" s="30"/>
      <c r="O284" s="12"/>
    </row>
    <row r="285" spans="1:15" s="3" customFormat="1" ht="25.5">
      <c r="A285" s="44" t="s">
        <v>200</v>
      </c>
      <c r="B285" s="53" t="s">
        <v>34</v>
      </c>
      <c r="C285" s="53" t="s">
        <v>36</v>
      </c>
      <c r="D285" s="53" t="s">
        <v>6</v>
      </c>
      <c r="E285" s="41">
        <v>78002</v>
      </c>
      <c r="F285" s="52" t="s">
        <v>113</v>
      </c>
      <c r="G285" s="53"/>
      <c r="H285" s="49">
        <f>H286</f>
        <v>1300.5</v>
      </c>
      <c r="I285" s="49">
        <f t="shared" ref="I285:J285" si="61">I286</f>
        <v>1342.4</v>
      </c>
      <c r="J285" s="49">
        <f t="shared" si="61"/>
        <v>1428.9</v>
      </c>
      <c r="K285" s="30"/>
      <c r="L285" s="30"/>
      <c r="M285" s="30"/>
      <c r="O285" s="12"/>
    </row>
    <row r="286" spans="1:15" s="3" customFormat="1" ht="12.75">
      <c r="A286" s="44" t="s">
        <v>199</v>
      </c>
      <c r="B286" s="53" t="s">
        <v>34</v>
      </c>
      <c r="C286" s="53" t="s">
        <v>36</v>
      </c>
      <c r="D286" s="53" t="s">
        <v>6</v>
      </c>
      <c r="E286" s="41">
        <v>78002</v>
      </c>
      <c r="F286" s="42" t="s">
        <v>121</v>
      </c>
      <c r="G286" s="53"/>
      <c r="H286" s="49">
        <f>H287+H289+H291</f>
        <v>1300.5</v>
      </c>
      <c r="I286" s="49">
        <f>I287+I289+I291</f>
        <v>1342.4</v>
      </c>
      <c r="J286" s="49">
        <f>J287+J289+J291</f>
        <v>1428.9</v>
      </c>
      <c r="K286" s="30"/>
      <c r="L286" s="30"/>
      <c r="M286" s="30"/>
      <c r="O286" s="12"/>
    </row>
    <row r="287" spans="1:15" s="3" customFormat="1" ht="38.25">
      <c r="A287" s="47" t="s">
        <v>56</v>
      </c>
      <c r="B287" s="53" t="s">
        <v>34</v>
      </c>
      <c r="C287" s="53" t="s">
        <v>36</v>
      </c>
      <c r="D287" s="53" t="s">
        <v>6</v>
      </c>
      <c r="E287" s="41">
        <v>78002</v>
      </c>
      <c r="F287" s="42" t="s">
        <v>121</v>
      </c>
      <c r="G287" s="53" t="s">
        <v>55</v>
      </c>
      <c r="H287" s="49">
        <f>H288</f>
        <v>964</v>
      </c>
      <c r="I287" s="49">
        <f>I288</f>
        <v>994.6</v>
      </c>
      <c r="J287" s="49">
        <f>J288</f>
        <v>1031.8</v>
      </c>
      <c r="K287" s="30"/>
      <c r="L287" s="30"/>
      <c r="M287" s="30"/>
      <c r="O287" s="12"/>
    </row>
    <row r="288" spans="1:15" s="3" customFormat="1" ht="12.75">
      <c r="A288" s="58" t="s">
        <v>75</v>
      </c>
      <c r="B288" s="53" t="s">
        <v>34</v>
      </c>
      <c r="C288" s="53" t="s">
        <v>36</v>
      </c>
      <c r="D288" s="53" t="s">
        <v>6</v>
      </c>
      <c r="E288" s="41">
        <v>78002</v>
      </c>
      <c r="F288" s="42" t="s">
        <v>121</v>
      </c>
      <c r="G288" s="53" t="s">
        <v>74</v>
      </c>
      <c r="H288" s="62">
        <v>964</v>
      </c>
      <c r="I288" s="62">
        <v>994.6</v>
      </c>
      <c r="J288" s="62">
        <v>1031.8</v>
      </c>
      <c r="K288" s="31" t="s">
        <v>207</v>
      </c>
      <c r="L288" s="31"/>
      <c r="M288" s="31"/>
      <c r="O288" s="19"/>
    </row>
    <row r="289" spans="1:15" s="3" customFormat="1" ht="12.75">
      <c r="A289" s="47" t="s">
        <v>60</v>
      </c>
      <c r="B289" s="53" t="s">
        <v>34</v>
      </c>
      <c r="C289" s="53" t="s">
        <v>36</v>
      </c>
      <c r="D289" s="53" t="s">
        <v>6</v>
      </c>
      <c r="E289" s="41">
        <v>78002</v>
      </c>
      <c r="F289" s="42" t="s">
        <v>121</v>
      </c>
      <c r="G289" s="53" t="s">
        <v>59</v>
      </c>
      <c r="H289" s="49">
        <f>H290</f>
        <v>335.5</v>
      </c>
      <c r="I289" s="49">
        <f>I290</f>
        <v>346.8</v>
      </c>
      <c r="J289" s="49">
        <f>J290</f>
        <v>396.1</v>
      </c>
      <c r="K289" s="30"/>
      <c r="L289" s="30"/>
      <c r="M289" s="31"/>
      <c r="O289" s="19"/>
    </row>
    <row r="290" spans="1:15" s="3" customFormat="1" ht="25.5">
      <c r="A290" s="47" t="s">
        <v>61</v>
      </c>
      <c r="B290" s="53" t="s">
        <v>34</v>
      </c>
      <c r="C290" s="53" t="s">
        <v>36</v>
      </c>
      <c r="D290" s="53" t="s">
        <v>6</v>
      </c>
      <c r="E290" s="41">
        <v>78002</v>
      </c>
      <c r="F290" s="42" t="s">
        <v>121</v>
      </c>
      <c r="G290" s="53" t="s">
        <v>17</v>
      </c>
      <c r="H290" s="62">
        <v>335.5</v>
      </c>
      <c r="I290" s="62">
        <v>346.8</v>
      </c>
      <c r="J290" s="62">
        <v>396.1</v>
      </c>
      <c r="K290" s="31" t="s">
        <v>207</v>
      </c>
      <c r="L290" s="31"/>
      <c r="M290" s="31"/>
      <c r="O290" s="19"/>
    </row>
    <row r="291" spans="1:15" s="3" customFormat="1" ht="12.75">
      <c r="A291" s="47" t="s">
        <v>64</v>
      </c>
      <c r="B291" s="53" t="s">
        <v>34</v>
      </c>
      <c r="C291" s="53" t="s">
        <v>36</v>
      </c>
      <c r="D291" s="53" t="s">
        <v>6</v>
      </c>
      <c r="E291" s="41">
        <v>78002</v>
      </c>
      <c r="F291" s="42" t="s">
        <v>121</v>
      </c>
      <c r="G291" s="53" t="s">
        <v>62</v>
      </c>
      <c r="H291" s="49">
        <f>H292</f>
        <v>1</v>
      </c>
      <c r="I291" s="49">
        <f>I292</f>
        <v>1</v>
      </c>
      <c r="J291" s="49">
        <f>J292</f>
        <v>1</v>
      </c>
      <c r="K291" s="30"/>
      <c r="L291" s="30"/>
      <c r="M291" s="31"/>
      <c r="O291" s="19"/>
    </row>
    <row r="292" spans="1:15" s="3" customFormat="1" ht="12.75">
      <c r="A292" s="47" t="s">
        <v>65</v>
      </c>
      <c r="B292" s="53" t="s">
        <v>34</v>
      </c>
      <c r="C292" s="53" t="s">
        <v>36</v>
      </c>
      <c r="D292" s="53" t="s">
        <v>6</v>
      </c>
      <c r="E292" s="41">
        <v>78002</v>
      </c>
      <c r="F292" s="42" t="s">
        <v>121</v>
      </c>
      <c r="G292" s="53" t="s">
        <v>63</v>
      </c>
      <c r="H292" s="57">
        <v>1</v>
      </c>
      <c r="I292" s="57">
        <v>1</v>
      </c>
      <c r="J292" s="57">
        <v>1</v>
      </c>
      <c r="K292" s="31" t="s">
        <v>207</v>
      </c>
      <c r="L292" s="31"/>
      <c r="M292" s="31"/>
      <c r="O292" s="19"/>
    </row>
    <row r="293" spans="1:15" s="3" customFormat="1" ht="25.5">
      <c r="A293" s="74" t="s">
        <v>81</v>
      </c>
      <c r="B293" s="55" t="s">
        <v>17</v>
      </c>
      <c r="C293" s="53"/>
      <c r="D293" s="53"/>
      <c r="E293" s="53"/>
      <c r="F293" s="53"/>
      <c r="G293" s="53"/>
      <c r="H293" s="14">
        <f>H294+H319</f>
        <v>6150.0999999999995</v>
      </c>
      <c r="I293" s="14">
        <f>I294+I319</f>
        <v>6340.2999999999993</v>
      </c>
      <c r="J293" s="14">
        <f>J294+J319</f>
        <v>6527.2</v>
      </c>
      <c r="K293" s="29"/>
      <c r="L293" s="29"/>
      <c r="M293" s="29"/>
      <c r="O293" s="4"/>
    </row>
    <row r="294" spans="1:15" s="3" customFormat="1" ht="12.75">
      <c r="A294" s="47" t="s">
        <v>13</v>
      </c>
      <c r="B294" s="53" t="s">
        <v>17</v>
      </c>
      <c r="C294" s="53" t="s">
        <v>1</v>
      </c>
      <c r="D294" s="53"/>
      <c r="E294" s="53"/>
      <c r="F294" s="53"/>
      <c r="G294" s="53"/>
      <c r="H294" s="49">
        <f>H295+H303+H309</f>
        <v>6143.0999999999995</v>
      </c>
      <c r="I294" s="49">
        <f>I295+I303+I309</f>
        <v>6333.2999999999993</v>
      </c>
      <c r="J294" s="49">
        <f>J295+J303+J309</f>
        <v>6520.2</v>
      </c>
      <c r="K294" s="30"/>
      <c r="L294" s="30"/>
      <c r="M294" s="30"/>
      <c r="O294" s="12"/>
    </row>
    <row r="295" spans="1:15" s="3" customFormat="1" ht="25.5">
      <c r="A295" s="47" t="s">
        <v>83</v>
      </c>
      <c r="B295" s="53" t="s">
        <v>17</v>
      </c>
      <c r="C295" s="53" t="s">
        <v>1</v>
      </c>
      <c r="D295" s="53" t="s">
        <v>2</v>
      </c>
      <c r="E295" s="53"/>
      <c r="F295" s="53"/>
      <c r="G295" s="53"/>
      <c r="H295" s="49">
        <f t="shared" ref="H295:J297" si="62">H296</f>
        <v>1815.5</v>
      </c>
      <c r="I295" s="49">
        <f t="shared" si="62"/>
        <v>1884.4</v>
      </c>
      <c r="J295" s="49">
        <f t="shared" si="62"/>
        <v>1958</v>
      </c>
      <c r="K295" s="30"/>
      <c r="L295" s="30"/>
      <c r="M295" s="30"/>
      <c r="O295" s="12"/>
    </row>
    <row r="296" spans="1:15" s="3" customFormat="1" ht="12.75">
      <c r="A296" s="50" t="s">
        <v>263</v>
      </c>
      <c r="B296" s="53" t="s">
        <v>17</v>
      </c>
      <c r="C296" s="53" t="s">
        <v>1</v>
      </c>
      <c r="D296" s="53" t="s">
        <v>2</v>
      </c>
      <c r="E296" s="41">
        <v>71000</v>
      </c>
      <c r="F296" s="42" t="s">
        <v>113</v>
      </c>
      <c r="G296" s="53"/>
      <c r="H296" s="49">
        <f t="shared" si="62"/>
        <v>1815.5</v>
      </c>
      <c r="I296" s="49">
        <f t="shared" si="62"/>
        <v>1884.4</v>
      </c>
      <c r="J296" s="49">
        <f t="shared" si="62"/>
        <v>1958</v>
      </c>
      <c r="K296" s="30"/>
      <c r="L296" s="30"/>
      <c r="M296" s="30"/>
      <c r="O296" s="12"/>
    </row>
    <row r="297" spans="1:15" s="3" customFormat="1" ht="25.5">
      <c r="A297" s="50" t="s">
        <v>128</v>
      </c>
      <c r="B297" s="53" t="s">
        <v>17</v>
      </c>
      <c r="C297" s="53" t="s">
        <v>1</v>
      </c>
      <c r="D297" s="53" t="s">
        <v>2</v>
      </c>
      <c r="E297" s="41">
        <v>71001</v>
      </c>
      <c r="F297" s="42" t="s">
        <v>113</v>
      </c>
      <c r="G297" s="53"/>
      <c r="H297" s="49">
        <f t="shared" si="62"/>
        <v>1815.5</v>
      </c>
      <c r="I297" s="49">
        <f t="shared" si="62"/>
        <v>1884.4</v>
      </c>
      <c r="J297" s="49">
        <f t="shared" si="62"/>
        <v>1958</v>
      </c>
      <c r="K297" s="30"/>
      <c r="L297" s="30"/>
      <c r="M297" s="30"/>
      <c r="O297" s="12"/>
    </row>
    <row r="298" spans="1:15" s="3" customFormat="1" ht="12.75">
      <c r="A298" s="50" t="s">
        <v>114</v>
      </c>
      <c r="B298" s="53" t="s">
        <v>17</v>
      </c>
      <c r="C298" s="53" t="s">
        <v>1</v>
      </c>
      <c r="D298" s="53" t="s">
        <v>2</v>
      </c>
      <c r="E298" s="41">
        <v>71001</v>
      </c>
      <c r="F298" s="42" t="s">
        <v>112</v>
      </c>
      <c r="G298" s="53"/>
      <c r="H298" s="49">
        <f>H299+H301</f>
        <v>1815.5</v>
      </c>
      <c r="I298" s="49">
        <f>I299+I301</f>
        <v>1884.4</v>
      </c>
      <c r="J298" s="49">
        <f>J299+J301</f>
        <v>1958</v>
      </c>
      <c r="K298" s="30"/>
      <c r="L298" s="30"/>
      <c r="M298" s="30"/>
      <c r="O298" s="12"/>
    </row>
    <row r="299" spans="1:15" s="3" customFormat="1" ht="38.25">
      <c r="A299" s="47" t="s">
        <v>56</v>
      </c>
      <c r="B299" s="53" t="s">
        <v>17</v>
      </c>
      <c r="C299" s="53" t="s">
        <v>1</v>
      </c>
      <c r="D299" s="53" t="s">
        <v>2</v>
      </c>
      <c r="E299" s="41">
        <v>71001</v>
      </c>
      <c r="F299" s="42" t="s">
        <v>112</v>
      </c>
      <c r="G299" s="53" t="s">
        <v>55</v>
      </c>
      <c r="H299" s="49">
        <f>H300</f>
        <v>1814.5</v>
      </c>
      <c r="I299" s="49">
        <f>I300</f>
        <v>1883.4</v>
      </c>
      <c r="J299" s="49">
        <f>J300</f>
        <v>1957</v>
      </c>
      <c r="K299" s="30"/>
      <c r="L299" s="30"/>
      <c r="M299" s="30"/>
      <c r="O299" s="12"/>
    </row>
    <row r="300" spans="1:15" s="3" customFormat="1" ht="12.75">
      <c r="A300" s="47" t="s">
        <v>58</v>
      </c>
      <c r="B300" s="53" t="s">
        <v>17</v>
      </c>
      <c r="C300" s="53" t="s">
        <v>1</v>
      </c>
      <c r="D300" s="53" t="s">
        <v>2</v>
      </c>
      <c r="E300" s="41">
        <v>71001</v>
      </c>
      <c r="F300" s="42" t="s">
        <v>112</v>
      </c>
      <c r="G300" s="53" t="s">
        <v>57</v>
      </c>
      <c r="H300" s="62">
        <v>1814.5</v>
      </c>
      <c r="I300" s="62">
        <v>1883.4</v>
      </c>
      <c r="J300" s="62">
        <v>1957</v>
      </c>
      <c r="K300" s="31" t="s">
        <v>207</v>
      </c>
      <c r="L300" s="31"/>
      <c r="M300" s="31"/>
      <c r="O300" s="19"/>
    </row>
    <row r="301" spans="1:15" s="3" customFormat="1" ht="12.75">
      <c r="A301" s="47" t="s">
        <v>64</v>
      </c>
      <c r="B301" s="53" t="s">
        <v>17</v>
      </c>
      <c r="C301" s="53" t="s">
        <v>1</v>
      </c>
      <c r="D301" s="53" t="s">
        <v>2</v>
      </c>
      <c r="E301" s="41">
        <v>71001</v>
      </c>
      <c r="F301" s="42" t="s">
        <v>112</v>
      </c>
      <c r="G301" s="53" t="s">
        <v>62</v>
      </c>
      <c r="H301" s="49">
        <f>H302</f>
        <v>1</v>
      </c>
      <c r="I301" s="49">
        <f>I302</f>
        <v>1</v>
      </c>
      <c r="J301" s="49">
        <f>J302</f>
        <v>1</v>
      </c>
      <c r="K301" s="30"/>
      <c r="L301" s="30"/>
      <c r="M301" s="31"/>
      <c r="O301" s="19"/>
    </row>
    <row r="302" spans="1:15" s="3" customFormat="1" ht="12.75">
      <c r="A302" s="47" t="s">
        <v>65</v>
      </c>
      <c r="B302" s="53" t="s">
        <v>17</v>
      </c>
      <c r="C302" s="53" t="s">
        <v>1</v>
      </c>
      <c r="D302" s="53" t="s">
        <v>2</v>
      </c>
      <c r="E302" s="41">
        <v>71001</v>
      </c>
      <c r="F302" s="42" t="s">
        <v>112</v>
      </c>
      <c r="G302" s="53" t="s">
        <v>63</v>
      </c>
      <c r="H302" s="62">
        <v>1</v>
      </c>
      <c r="I302" s="62">
        <v>1</v>
      </c>
      <c r="J302" s="62">
        <v>1</v>
      </c>
      <c r="K302" s="31" t="s">
        <v>207</v>
      </c>
      <c r="L302" s="31"/>
      <c r="M302" s="31"/>
      <c r="O302" s="19"/>
    </row>
    <row r="303" spans="1:15" s="3" customFormat="1" ht="12.75">
      <c r="A303" s="47" t="s">
        <v>14</v>
      </c>
      <c r="B303" s="53" t="s">
        <v>17</v>
      </c>
      <c r="C303" s="53" t="s">
        <v>1</v>
      </c>
      <c r="D303" s="53" t="s">
        <v>46</v>
      </c>
      <c r="E303" s="53"/>
      <c r="F303" s="53"/>
      <c r="G303" s="53"/>
      <c r="H303" s="49">
        <f t="shared" ref="H303:J307" si="63">H304</f>
        <v>100</v>
      </c>
      <c r="I303" s="49">
        <f t="shared" si="63"/>
        <v>86</v>
      </c>
      <c r="J303" s="49">
        <f t="shared" si="63"/>
        <v>50</v>
      </c>
      <c r="K303" s="30"/>
      <c r="L303" s="30"/>
      <c r="M303" s="30"/>
      <c r="O303" s="12"/>
    </row>
    <row r="304" spans="1:15" s="3" customFormat="1" ht="12.75">
      <c r="A304" s="47" t="s">
        <v>108</v>
      </c>
      <c r="B304" s="53" t="s">
        <v>17</v>
      </c>
      <c r="C304" s="53" t="s">
        <v>1</v>
      </c>
      <c r="D304" s="53" t="s">
        <v>46</v>
      </c>
      <c r="E304" s="51">
        <v>99000</v>
      </c>
      <c r="F304" s="52" t="s">
        <v>113</v>
      </c>
      <c r="G304" s="53"/>
      <c r="H304" s="49">
        <f t="shared" si="63"/>
        <v>100</v>
      </c>
      <c r="I304" s="49">
        <f t="shared" si="63"/>
        <v>86</v>
      </c>
      <c r="J304" s="49">
        <f t="shared" si="63"/>
        <v>50</v>
      </c>
      <c r="K304" s="30"/>
      <c r="L304" s="30"/>
      <c r="M304" s="30"/>
      <c r="O304" s="12"/>
    </row>
    <row r="305" spans="1:15" s="3" customFormat="1" ht="12.75">
      <c r="A305" s="47" t="s">
        <v>78</v>
      </c>
      <c r="B305" s="53" t="s">
        <v>17</v>
      </c>
      <c r="C305" s="53" t="s">
        <v>1</v>
      </c>
      <c r="D305" s="53" t="s">
        <v>46</v>
      </c>
      <c r="E305" s="51">
        <v>99400</v>
      </c>
      <c r="F305" s="52" t="s">
        <v>113</v>
      </c>
      <c r="G305" s="53"/>
      <c r="H305" s="49">
        <f t="shared" si="63"/>
        <v>100</v>
      </c>
      <c r="I305" s="49">
        <f t="shared" si="63"/>
        <v>86</v>
      </c>
      <c r="J305" s="49">
        <f t="shared" si="63"/>
        <v>50</v>
      </c>
      <c r="K305" s="30"/>
      <c r="L305" s="30"/>
      <c r="M305" s="30"/>
      <c r="O305" s="12"/>
    </row>
    <row r="306" spans="1:15" s="3" customFormat="1" ht="12.75">
      <c r="A306" s="47" t="s">
        <v>139</v>
      </c>
      <c r="B306" s="53" t="s">
        <v>17</v>
      </c>
      <c r="C306" s="53" t="s">
        <v>1</v>
      </c>
      <c r="D306" s="53" t="s">
        <v>46</v>
      </c>
      <c r="E306" s="51">
        <v>99400</v>
      </c>
      <c r="F306" s="52" t="s">
        <v>138</v>
      </c>
      <c r="G306" s="53"/>
      <c r="H306" s="49">
        <f t="shared" si="63"/>
        <v>100</v>
      </c>
      <c r="I306" s="49">
        <f t="shared" si="63"/>
        <v>86</v>
      </c>
      <c r="J306" s="49">
        <f t="shared" si="63"/>
        <v>50</v>
      </c>
      <c r="K306" s="30"/>
      <c r="L306" s="30"/>
      <c r="M306" s="30"/>
      <c r="O306" s="12"/>
    </row>
    <row r="307" spans="1:15" s="3" customFormat="1" ht="12.75">
      <c r="A307" s="47" t="s">
        <v>64</v>
      </c>
      <c r="B307" s="53" t="s">
        <v>17</v>
      </c>
      <c r="C307" s="53" t="s">
        <v>1</v>
      </c>
      <c r="D307" s="53" t="s">
        <v>46</v>
      </c>
      <c r="E307" s="51">
        <v>99400</v>
      </c>
      <c r="F307" s="52" t="s">
        <v>138</v>
      </c>
      <c r="G307" s="53" t="s">
        <v>62</v>
      </c>
      <c r="H307" s="49">
        <f t="shared" si="63"/>
        <v>100</v>
      </c>
      <c r="I307" s="49">
        <f t="shared" si="63"/>
        <v>86</v>
      </c>
      <c r="J307" s="49">
        <f t="shared" si="63"/>
        <v>50</v>
      </c>
      <c r="K307" s="30"/>
      <c r="L307" s="30"/>
      <c r="M307" s="30"/>
      <c r="O307" s="12"/>
    </row>
    <row r="308" spans="1:15" s="3" customFormat="1" ht="12.75">
      <c r="A308" s="47" t="s">
        <v>77</v>
      </c>
      <c r="B308" s="53" t="s">
        <v>17</v>
      </c>
      <c r="C308" s="53" t="s">
        <v>1</v>
      </c>
      <c r="D308" s="53" t="s">
        <v>46</v>
      </c>
      <c r="E308" s="51">
        <v>99400</v>
      </c>
      <c r="F308" s="52" t="s">
        <v>138</v>
      </c>
      <c r="G308" s="53" t="s">
        <v>76</v>
      </c>
      <c r="H308" s="57">
        <v>100</v>
      </c>
      <c r="I308" s="57">
        <v>86</v>
      </c>
      <c r="J308" s="57">
        <v>50</v>
      </c>
      <c r="K308" s="31" t="s">
        <v>207</v>
      </c>
      <c r="L308" s="31"/>
      <c r="M308" s="31"/>
      <c r="O308" s="19"/>
    </row>
    <row r="309" spans="1:15" s="3" customFormat="1" ht="12.75">
      <c r="A309" s="47" t="s">
        <v>26</v>
      </c>
      <c r="B309" s="53" t="s">
        <v>17</v>
      </c>
      <c r="C309" s="53" t="s">
        <v>1</v>
      </c>
      <c r="D309" s="53" t="s">
        <v>45</v>
      </c>
      <c r="E309" s="53"/>
      <c r="F309" s="53"/>
      <c r="G309" s="53"/>
      <c r="H309" s="49">
        <f>H310</f>
        <v>4227.5999999999995</v>
      </c>
      <c r="I309" s="49">
        <f>I310</f>
        <v>4362.8999999999996</v>
      </c>
      <c r="J309" s="49">
        <f>J310</f>
        <v>4512.2</v>
      </c>
      <c r="K309" s="30"/>
      <c r="L309" s="30"/>
      <c r="M309" s="30"/>
      <c r="O309" s="12"/>
    </row>
    <row r="310" spans="1:15" s="3" customFormat="1" ht="12.75">
      <c r="A310" s="50" t="s">
        <v>263</v>
      </c>
      <c r="B310" s="53" t="s">
        <v>17</v>
      </c>
      <c r="C310" s="53" t="s">
        <v>1</v>
      </c>
      <c r="D310" s="53" t="s">
        <v>45</v>
      </c>
      <c r="E310" s="41">
        <v>71000</v>
      </c>
      <c r="F310" s="42" t="s">
        <v>113</v>
      </c>
      <c r="G310" s="53"/>
      <c r="H310" s="49">
        <f>H311</f>
        <v>4227.5999999999995</v>
      </c>
      <c r="I310" s="49">
        <f t="shared" ref="I310:J310" si="64">I311</f>
        <v>4362.8999999999996</v>
      </c>
      <c r="J310" s="49">
        <f t="shared" si="64"/>
        <v>4512.2</v>
      </c>
      <c r="K310" s="30"/>
      <c r="L310" s="30"/>
      <c r="M310" s="30"/>
      <c r="O310" s="12"/>
    </row>
    <row r="311" spans="1:15" s="3" customFormat="1" ht="25.5">
      <c r="A311" s="50" t="s">
        <v>128</v>
      </c>
      <c r="B311" s="53" t="s">
        <v>17</v>
      </c>
      <c r="C311" s="53" t="s">
        <v>1</v>
      </c>
      <c r="D311" s="53" t="s">
        <v>45</v>
      </c>
      <c r="E311" s="41">
        <v>71001</v>
      </c>
      <c r="F311" s="42" t="s">
        <v>113</v>
      </c>
      <c r="G311" s="53"/>
      <c r="H311" s="49">
        <f>H312</f>
        <v>4227.5999999999995</v>
      </c>
      <c r="I311" s="49">
        <f>I312</f>
        <v>4362.8999999999996</v>
      </c>
      <c r="J311" s="49">
        <f>J312</f>
        <v>4512.2</v>
      </c>
      <c r="K311" s="30"/>
      <c r="L311" s="30"/>
      <c r="M311" s="30"/>
      <c r="O311" s="12"/>
    </row>
    <row r="312" spans="1:15" s="3" customFormat="1" ht="12.75">
      <c r="A312" s="50" t="s">
        <v>114</v>
      </c>
      <c r="B312" s="53" t="s">
        <v>17</v>
      </c>
      <c r="C312" s="53" t="s">
        <v>1</v>
      </c>
      <c r="D312" s="53" t="s">
        <v>45</v>
      </c>
      <c r="E312" s="41">
        <v>71001</v>
      </c>
      <c r="F312" s="42" t="s">
        <v>112</v>
      </c>
      <c r="G312" s="53"/>
      <c r="H312" s="49">
        <f>H313+H315+H317</f>
        <v>4227.5999999999995</v>
      </c>
      <c r="I312" s="49">
        <f>I313+I315+I317</f>
        <v>4362.8999999999996</v>
      </c>
      <c r="J312" s="49">
        <f>J313+J315+J317</f>
        <v>4512.2</v>
      </c>
      <c r="K312" s="30"/>
      <c r="L312" s="30"/>
      <c r="M312" s="30"/>
      <c r="O312" s="12"/>
    </row>
    <row r="313" spans="1:15" s="3" customFormat="1" ht="38.25">
      <c r="A313" s="47" t="s">
        <v>56</v>
      </c>
      <c r="B313" s="53" t="s">
        <v>17</v>
      </c>
      <c r="C313" s="53" t="s">
        <v>1</v>
      </c>
      <c r="D313" s="53" t="s">
        <v>45</v>
      </c>
      <c r="E313" s="41">
        <v>71001</v>
      </c>
      <c r="F313" s="42" t="s">
        <v>112</v>
      </c>
      <c r="G313" s="53" t="s">
        <v>55</v>
      </c>
      <c r="H313" s="49">
        <f>H314</f>
        <v>4223.7</v>
      </c>
      <c r="I313" s="49">
        <f>I314</f>
        <v>4359.3999999999996</v>
      </c>
      <c r="J313" s="49">
        <f>J314</f>
        <v>4511.2</v>
      </c>
      <c r="K313" s="30"/>
      <c r="L313" s="30"/>
      <c r="M313" s="30"/>
      <c r="O313" s="12"/>
    </row>
    <row r="314" spans="1:15" s="3" customFormat="1" ht="12.75">
      <c r="A314" s="47" t="s">
        <v>75</v>
      </c>
      <c r="B314" s="53" t="s">
        <v>17</v>
      </c>
      <c r="C314" s="53" t="s">
        <v>1</v>
      </c>
      <c r="D314" s="53" t="s">
        <v>45</v>
      </c>
      <c r="E314" s="41">
        <v>71001</v>
      </c>
      <c r="F314" s="42" t="s">
        <v>112</v>
      </c>
      <c r="G314" s="53" t="s">
        <v>74</v>
      </c>
      <c r="H314" s="57">
        <f>3244+979.7</f>
        <v>4223.7</v>
      </c>
      <c r="I314" s="57">
        <f>3348.2+1011.2</f>
        <v>4359.3999999999996</v>
      </c>
      <c r="J314" s="57">
        <f>3464.9+1046.4-0.1</f>
        <v>4511.2</v>
      </c>
      <c r="K314" s="31" t="s">
        <v>207</v>
      </c>
      <c r="L314" s="31"/>
      <c r="M314" s="31"/>
      <c r="O314" s="19"/>
    </row>
    <row r="315" spans="1:15" s="3" customFormat="1" ht="12.75">
      <c r="A315" s="47" t="s">
        <v>60</v>
      </c>
      <c r="B315" s="53" t="s">
        <v>17</v>
      </c>
      <c r="C315" s="53" t="s">
        <v>1</v>
      </c>
      <c r="D315" s="53" t="s">
        <v>45</v>
      </c>
      <c r="E315" s="41">
        <v>71001</v>
      </c>
      <c r="F315" s="42" t="s">
        <v>112</v>
      </c>
      <c r="G315" s="53" t="s">
        <v>59</v>
      </c>
      <c r="H315" s="49">
        <f>H316</f>
        <v>2.9</v>
      </c>
      <c r="I315" s="49">
        <f>I316</f>
        <v>2.5</v>
      </c>
      <c r="J315" s="49">
        <f>J316</f>
        <v>0</v>
      </c>
      <c r="K315" s="30"/>
      <c r="L315" s="30"/>
      <c r="M315" s="31"/>
      <c r="O315" s="19"/>
    </row>
    <row r="316" spans="1:15" s="3" customFormat="1" ht="25.5">
      <c r="A316" s="47" t="s">
        <v>61</v>
      </c>
      <c r="B316" s="53" t="s">
        <v>17</v>
      </c>
      <c r="C316" s="53" t="s">
        <v>1</v>
      </c>
      <c r="D316" s="53" t="s">
        <v>45</v>
      </c>
      <c r="E316" s="41">
        <v>71001</v>
      </c>
      <c r="F316" s="42" t="s">
        <v>112</v>
      </c>
      <c r="G316" s="53" t="s">
        <v>17</v>
      </c>
      <c r="H316" s="57">
        <v>2.9</v>
      </c>
      <c r="I316" s="57">
        <v>2.5</v>
      </c>
      <c r="J316" s="57">
        <v>0</v>
      </c>
      <c r="K316" s="31" t="s">
        <v>207</v>
      </c>
      <c r="L316" s="31"/>
      <c r="M316" s="31"/>
      <c r="O316" s="19"/>
    </row>
    <row r="317" spans="1:15" s="3" customFormat="1" ht="12.75">
      <c r="A317" s="47" t="s">
        <v>64</v>
      </c>
      <c r="B317" s="53" t="s">
        <v>17</v>
      </c>
      <c r="C317" s="53" t="s">
        <v>1</v>
      </c>
      <c r="D317" s="53" t="s">
        <v>45</v>
      </c>
      <c r="E317" s="41">
        <v>71001</v>
      </c>
      <c r="F317" s="42" t="s">
        <v>112</v>
      </c>
      <c r="G317" s="53" t="s">
        <v>62</v>
      </c>
      <c r="H317" s="49">
        <f>H318</f>
        <v>1</v>
      </c>
      <c r="I317" s="49">
        <f>I318</f>
        <v>1</v>
      </c>
      <c r="J317" s="49">
        <f>J318</f>
        <v>1</v>
      </c>
      <c r="K317" s="30"/>
      <c r="L317" s="30"/>
      <c r="M317" s="31"/>
      <c r="O317" s="19"/>
    </row>
    <row r="318" spans="1:15" s="3" customFormat="1" ht="12.75">
      <c r="A318" s="47" t="s">
        <v>65</v>
      </c>
      <c r="B318" s="53" t="s">
        <v>17</v>
      </c>
      <c r="C318" s="53" t="s">
        <v>1</v>
      </c>
      <c r="D318" s="53" t="s">
        <v>45</v>
      </c>
      <c r="E318" s="41">
        <v>71001</v>
      </c>
      <c r="F318" s="42" t="s">
        <v>112</v>
      </c>
      <c r="G318" s="53" t="s">
        <v>63</v>
      </c>
      <c r="H318" s="57">
        <v>1</v>
      </c>
      <c r="I318" s="57">
        <v>1</v>
      </c>
      <c r="J318" s="57">
        <v>1</v>
      </c>
      <c r="K318" s="31" t="s">
        <v>207</v>
      </c>
      <c r="L318" s="31"/>
      <c r="M318" s="31"/>
      <c r="O318" s="19"/>
    </row>
    <row r="319" spans="1:15" s="3" customFormat="1" ht="12.75">
      <c r="A319" s="47" t="s">
        <v>53</v>
      </c>
      <c r="B319" s="53" t="s">
        <v>17</v>
      </c>
      <c r="C319" s="53" t="s">
        <v>45</v>
      </c>
      <c r="D319" s="53"/>
      <c r="E319" s="53"/>
      <c r="F319" s="53"/>
      <c r="G319" s="53"/>
      <c r="H319" s="49">
        <f t="shared" ref="H319:J323" si="65">H320</f>
        <v>7</v>
      </c>
      <c r="I319" s="49">
        <f t="shared" si="65"/>
        <v>7</v>
      </c>
      <c r="J319" s="49">
        <f t="shared" si="65"/>
        <v>7</v>
      </c>
      <c r="K319" s="30"/>
      <c r="L319" s="30"/>
      <c r="M319" s="30"/>
      <c r="O319" s="12"/>
    </row>
    <row r="320" spans="1:15" s="3" customFormat="1" ht="12.75">
      <c r="A320" s="47" t="s">
        <v>54</v>
      </c>
      <c r="B320" s="53" t="s">
        <v>17</v>
      </c>
      <c r="C320" s="53" t="s">
        <v>45</v>
      </c>
      <c r="D320" s="53" t="s">
        <v>1</v>
      </c>
      <c r="E320" s="53"/>
      <c r="F320" s="53"/>
      <c r="G320" s="53"/>
      <c r="H320" s="49">
        <f t="shared" si="65"/>
        <v>7</v>
      </c>
      <c r="I320" s="49">
        <f t="shared" si="65"/>
        <v>7</v>
      </c>
      <c r="J320" s="49">
        <f t="shared" si="65"/>
        <v>7</v>
      </c>
      <c r="K320" s="30"/>
      <c r="L320" s="30"/>
      <c r="M320" s="30"/>
      <c r="O320" s="12"/>
    </row>
    <row r="321" spans="1:15" s="3" customFormat="1" ht="12.75">
      <c r="A321" s="47" t="s">
        <v>141</v>
      </c>
      <c r="B321" s="53" t="s">
        <v>17</v>
      </c>
      <c r="C321" s="53" t="s">
        <v>45</v>
      </c>
      <c r="D321" s="53" t="s">
        <v>1</v>
      </c>
      <c r="E321" s="51">
        <v>95000</v>
      </c>
      <c r="F321" s="52" t="s">
        <v>113</v>
      </c>
      <c r="G321" s="53"/>
      <c r="H321" s="49">
        <f t="shared" si="65"/>
        <v>7</v>
      </c>
      <c r="I321" s="49">
        <f t="shared" si="65"/>
        <v>7</v>
      </c>
      <c r="J321" s="49">
        <f t="shared" si="65"/>
        <v>7</v>
      </c>
      <c r="K321" s="30"/>
      <c r="L321" s="30"/>
      <c r="M321" s="30"/>
      <c r="O321" s="12"/>
    </row>
    <row r="322" spans="1:15" s="3" customFormat="1" ht="12.75">
      <c r="A322" s="47" t="s">
        <v>110</v>
      </c>
      <c r="B322" s="53" t="s">
        <v>17</v>
      </c>
      <c r="C322" s="53" t="s">
        <v>45</v>
      </c>
      <c r="D322" s="53" t="s">
        <v>1</v>
      </c>
      <c r="E322" s="51">
        <v>95000</v>
      </c>
      <c r="F322" s="52" t="s">
        <v>140</v>
      </c>
      <c r="G322" s="53"/>
      <c r="H322" s="49">
        <f t="shared" si="65"/>
        <v>7</v>
      </c>
      <c r="I322" s="49">
        <f t="shared" si="65"/>
        <v>7</v>
      </c>
      <c r="J322" s="49">
        <f t="shared" si="65"/>
        <v>7</v>
      </c>
      <c r="K322" s="30"/>
      <c r="L322" s="30"/>
      <c r="M322" s="30"/>
      <c r="O322" s="12"/>
    </row>
    <row r="323" spans="1:15" s="3" customFormat="1" ht="12.75">
      <c r="A323" s="47" t="s">
        <v>109</v>
      </c>
      <c r="B323" s="53" t="s">
        <v>17</v>
      </c>
      <c r="C323" s="53" t="s">
        <v>45</v>
      </c>
      <c r="D323" s="53" t="s">
        <v>1</v>
      </c>
      <c r="E323" s="51">
        <v>95000</v>
      </c>
      <c r="F323" s="52" t="s">
        <v>140</v>
      </c>
      <c r="G323" s="53" t="s">
        <v>80</v>
      </c>
      <c r="H323" s="49">
        <f t="shared" si="65"/>
        <v>7</v>
      </c>
      <c r="I323" s="49">
        <f t="shared" si="65"/>
        <v>7</v>
      </c>
      <c r="J323" s="49">
        <f t="shared" si="65"/>
        <v>7</v>
      </c>
      <c r="K323" s="30"/>
      <c r="L323" s="30"/>
      <c r="M323" s="30"/>
      <c r="O323" s="12"/>
    </row>
    <row r="324" spans="1:15" s="3" customFormat="1" ht="12.75">
      <c r="A324" s="47" t="s">
        <v>110</v>
      </c>
      <c r="B324" s="53" t="s">
        <v>17</v>
      </c>
      <c r="C324" s="53" t="s">
        <v>45</v>
      </c>
      <c r="D324" s="53" t="s">
        <v>1</v>
      </c>
      <c r="E324" s="51">
        <v>95000</v>
      </c>
      <c r="F324" s="52" t="s">
        <v>140</v>
      </c>
      <c r="G324" s="53" t="s">
        <v>79</v>
      </c>
      <c r="H324" s="57">
        <v>7</v>
      </c>
      <c r="I324" s="57">
        <v>7</v>
      </c>
      <c r="J324" s="57">
        <v>7</v>
      </c>
      <c r="K324" s="31" t="s">
        <v>207</v>
      </c>
      <c r="L324" s="31"/>
      <c r="M324" s="31"/>
      <c r="O324" s="19"/>
    </row>
    <row r="325" spans="1:15" s="3" customFormat="1" ht="38.25">
      <c r="A325" s="54" t="s">
        <v>82</v>
      </c>
      <c r="B325" s="55" t="s">
        <v>35</v>
      </c>
      <c r="C325" s="53"/>
      <c r="D325" s="53"/>
      <c r="E325" s="53"/>
      <c r="F325" s="53"/>
      <c r="G325" s="53"/>
      <c r="H325" s="14">
        <f>H326+H469+H515+H507</f>
        <v>107206.94</v>
      </c>
      <c r="I325" s="14">
        <f>I326+I469+I515+I507</f>
        <v>106978.48000000001</v>
      </c>
      <c r="J325" s="14">
        <f>J326+J469+J515+J507</f>
        <v>129286.46999999999</v>
      </c>
      <c r="K325" s="29"/>
      <c r="L325" s="29"/>
      <c r="M325" s="29"/>
      <c r="O325" s="4"/>
    </row>
    <row r="326" spans="1:15" s="3" customFormat="1" ht="12.75">
      <c r="A326" s="47" t="s">
        <v>18</v>
      </c>
      <c r="B326" s="53" t="s">
        <v>35</v>
      </c>
      <c r="C326" s="53" t="s">
        <v>7</v>
      </c>
      <c r="D326" s="53"/>
      <c r="E326" s="53"/>
      <c r="F326" s="53"/>
      <c r="G326" s="53"/>
      <c r="H326" s="49">
        <f>H327+H352+H427+H437+H381</f>
        <v>90222.1</v>
      </c>
      <c r="I326" s="49">
        <f>I327+I352+I427+I437+I381</f>
        <v>91398.7</v>
      </c>
      <c r="J326" s="49">
        <f>J327+J352+J427+J437+J381</f>
        <v>112007.17</v>
      </c>
      <c r="K326" s="30"/>
      <c r="L326" s="30"/>
      <c r="M326" s="30"/>
      <c r="O326" s="12"/>
    </row>
    <row r="327" spans="1:15" s="3" customFormat="1" ht="12.75">
      <c r="A327" s="47" t="s">
        <v>22</v>
      </c>
      <c r="B327" s="53" t="s">
        <v>35</v>
      </c>
      <c r="C327" s="53" t="s">
        <v>7</v>
      </c>
      <c r="D327" s="53" t="s">
        <v>1</v>
      </c>
      <c r="E327" s="53"/>
      <c r="F327" s="53"/>
      <c r="G327" s="53"/>
      <c r="H327" s="49">
        <f t="shared" ref="H327:J328" si="66">H328</f>
        <v>39664.5</v>
      </c>
      <c r="I327" s="49">
        <f t="shared" si="66"/>
        <v>40442.699999999997</v>
      </c>
      <c r="J327" s="49">
        <f t="shared" si="66"/>
        <v>42810.7</v>
      </c>
      <c r="K327" s="30"/>
      <c r="L327" s="30"/>
      <c r="M327" s="30"/>
      <c r="O327" s="12"/>
    </row>
    <row r="328" spans="1:15" s="3" customFormat="1" ht="12.75">
      <c r="A328" s="47" t="s">
        <v>276</v>
      </c>
      <c r="B328" s="53" t="s">
        <v>35</v>
      </c>
      <c r="C328" s="53" t="s">
        <v>7</v>
      </c>
      <c r="D328" s="53" t="s">
        <v>1</v>
      </c>
      <c r="E328" s="41">
        <v>77000</v>
      </c>
      <c r="F328" s="42" t="s">
        <v>113</v>
      </c>
      <c r="G328" s="53"/>
      <c r="H328" s="49">
        <f t="shared" si="66"/>
        <v>39664.5</v>
      </c>
      <c r="I328" s="49">
        <f t="shared" si="66"/>
        <v>40442.699999999997</v>
      </c>
      <c r="J328" s="49">
        <f t="shared" si="66"/>
        <v>42810.7</v>
      </c>
      <c r="K328" s="30"/>
      <c r="L328" s="30"/>
      <c r="M328" s="30"/>
      <c r="O328" s="12"/>
    </row>
    <row r="329" spans="1:15" s="3" customFormat="1" ht="12.75">
      <c r="A329" s="47" t="s">
        <v>277</v>
      </c>
      <c r="B329" s="53" t="s">
        <v>35</v>
      </c>
      <c r="C329" s="53" t="s">
        <v>7</v>
      </c>
      <c r="D329" s="53" t="s">
        <v>1</v>
      </c>
      <c r="E329" s="41">
        <v>77100</v>
      </c>
      <c r="F329" s="42" t="s">
        <v>113</v>
      </c>
      <c r="G329" s="53"/>
      <c r="H329" s="49">
        <f>H330+H334+H344+H348</f>
        <v>39664.5</v>
      </c>
      <c r="I329" s="49">
        <f t="shared" ref="I329:J329" si="67">I330+I334+I344+I348</f>
        <v>40442.699999999997</v>
      </c>
      <c r="J329" s="49">
        <f t="shared" si="67"/>
        <v>42810.7</v>
      </c>
      <c r="K329" s="30"/>
      <c r="L329" s="30"/>
      <c r="M329" s="30"/>
      <c r="O329" s="12"/>
    </row>
    <row r="330" spans="1:15" s="3" customFormat="1" ht="25.5">
      <c r="A330" s="47" t="s">
        <v>220</v>
      </c>
      <c r="B330" s="53" t="s">
        <v>35</v>
      </c>
      <c r="C330" s="53" t="s">
        <v>7</v>
      </c>
      <c r="D330" s="53" t="s">
        <v>1</v>
      </c>
      <c r="E330" s="41">
        <v>77101</v>
      </c>
      <c r="F330" s="42" t="s">
        <v>113</v>
      </c>
      <c r="G330" s="53"/>
      <c r="H330" s="49">
        <f t="shared" ref="H330:J332" si="68">H331</f>
        <v>24871.7</v>
      </c>
      <c r="I330" s="49">
        <f t="shared" si="68"/>
        <v>25576.7</v>
      </c>
      <c r="J330" s="49">
        <f t="shared" si="68"/>
        <v>27388</v>
      </c>
      <c r="K330" s="30"/>
      <c r="L330" s="30"/>
      <c r="M330" s="30"/>
      <c r="O330" s="19"/>
    </row>
    <row r="331" spans="1:15" s="3" customFormat="1" ht="25.5">
      <c r="A331" s="47" t="s">
        <v>164</v>
      </c>
      <c r="B331" s="53" t="s">
        <v>35</v>
      </c>
      <c r="C331" s="53" t="s">
        <v>7</v>
      </c>
      <c r="D331" s="53" t="s">
        <v>1</v>
      </c>
      <c r="E331" s="41">
        <v>77101</v>
      </c>
      <c r="F331" s="41">
        <v>76700</v>
      </c>
      <c r="G331" s="53"/>
      <c r="H331" s="49">
        <f t="shared" si="68"/>
        <v>24871.7</v>
      </c>
      <c r="I331" s="49">
        <f t="shared" si="68"/>
        <v>25576.7</v>
      </c>
      <c r="J331" s="49">
        <f t="shared" si="68"/>
        <v>27388</v>
      </c>
      <c r="K331" s="30"/>
      <c r="L331" s="30"/>
      <c r="M331" s="30"/>
      <c r="N331" s="3" t="s">
        <v>161</v>
      </c>
      <c r="O331" s="12"/>
    </row>
    <row r="332" spans="1:15" s="3" customFormat="1" ht="25.5">
      <c r="A332" s="47" t="s">
        <v>86</v>
      </c>
      <c r="B332" s="53" t="s">
        <v>35</v>
      </c>
      <c r="C332" s="53" t="s">
        <v>7</v>
      </c>
      <c r="D332" s="53" t="s">
        <v>1</v>
      </c>
      <c r="E332" s="41">
        <v>77101</v>
      </c>
      <c r="F332" s="41">
        <v>76700</v>
      </c>
      <c r="G332" s="53" t="s">
        <v>72</v>
      </c>
      <c r="H332" s="49">
        <f t="shared" si="68"/>
        <v>24871.7</v>
      </c>
      <c r="I332" s="49">
        <f t="shared" si="68"/>
        <v>25576.7</v>
      </c>
      <c r="J332" s="49">
        <f t="shared" si="68"/>
        <v>27388</v>
      </c>
      <c r="K332" s="30"/>
      <c r="L332" s="30"/>
      <c r="M332" s="30"/>
      <c r="O332" s="12"/>
    </row>
    <row r="333" spans="1:15" s="3" customFormat="1" ht="12.75">
      <c r="A333" s="47" t="s">
        <v>88</v>
      </c>
      <c r="B333" s="53" t="s">
        <v>35</v>
      </c>
      <c r="C333" s="53" t="s">
        <v>7</v>
      </c>
      <c r="D333" s="53" t="s">
        <v>1</v>
      </c>
      <c r="E333" s="41">
        <v>77101</v>
      </c>
      <c r="F333" s="41">
        <v>76700</v>
      </c>
      <c r="G333" s="53" t="s">
        <v>73</v>
      </c>
      <c r="H333" s="62">
        <v>24871.7</v>
      </c>
      <c r="I333" s="62">
        <v>25576.7</v>
      </c>
      <c r="J333" s="62">
        <v>27388</v>
      </c>
      <c r="K333" s="31" t="s">
        <v>207</v>
      </c>
      <c r="L333" s="31"/>
      <c r="M333" s="31"/>
      <c r="N333" s="3" t="s">
        <v>162</v>
      </c>
      <c r="O333" s="19"/>
    </row>
    <row r="334" spans="1:15" s="3" customFormat="1" ht="12.75">
      <c r="A334" s="47" t="s">
        <v>142</v>
      </c>
      <c r="B334" s="53" t="s">
        <v>35</v>
      </c>
      <c r="C334" s="53" t="s">
        <v>7</v>
      </c>
      <c r="D334" s="53" t="s">
        <v>1</v>
      </c>
      <c r="E334" s="41">
        <v>77102</v>
      </c>
      <c r="F334" s="42" t="s">
        <v>113</v>
      </c>
      <c r="G334" s="53"/>
      <c r="H334" s="49">
        <f>H335+H338+H341</f>
        <v>14668.2</v>
      </c>
      <c r="I334" s="49">
        <f>I335+I338+I341</f>
        <v>14850</v>
      </c>
      <c r="J334" s="49">
        <f>J335+J338+J341</f>
        <v>15406.7</v>
      </c>
      <c r="K334" s="30"/>
      <c r="L334" s="30"/>
      <c r="M334" s="30"/>
      <c r="O334" s="12"/>
    </row>
    <row r="335" spans="1:15" s="3" customFormat="1" ht="12.75">
      <c r="A335" s="47" t="s">
        <v>99</v>
      </c>
      <c r="B335" s="53" t="s">
        <v>35</v>
      </c>
      <c r="C335" s="53" t="s">
        <v>7</v>
      </c>
      <c r="D335" s="53" t="s">
        <v>1</v>
      </c>
      <c r="E335" s="41">
        <v>77102</v>
      </c>
      <c r="F335" s="42" t="s">
        <v>137</v>
      </c>
      <c r="G335" s="53"/>
      <c r="H335" s="49">
        <f t="shared" ref="H335:J336" si="69">H336</f>
        <v>13187.4</v>
      </c>
      <c r="I335" s="49">
        <f t="shared" si="69"/>
        <v>13488.6</v>
      </c>
      <c r="J335" s="49">
        <f t="shared" si="69"/>
        <v>13735.1</v>
      </c>
      <c r="K335" s="30"/>
      <c r="L335" s="30"/>
      <c r="M335" s="30"/>
      <c r="O335" s="12"/>
    </row>
    <row r="336" spans="1:15" s="3" customFormat="1" ht="25.5">
      <c r="A336" s="47" t="s">
        <v>86</v>
      </c>
      <c r="B336" s="53" t="s">
        <v>35</v>
      </c>
      <c r="C336" s="53" t="s">
        <v>7</v>
      </c>
      <c r="D336" s="53" t="s">
        <v>1</v>
      </c>
      <c r="E336" s="41">
        <v>77102</v>
      </c>
      <c r="F336" s="42" t="s">
        <v>137</v>
      </c>
      <c r="G336" s="53" t="s">
        <v>72</v>
      </c>
      <c r="H336" s="49">
        <f t="shared" si="69"/>
        <v>13187.4</v>
      </c>
      <c r="I336" s="49">
        <f t="shared" si="69"/>
        <v>13488.6</v>
      </c>
      <c r="J336" s="49">
        <f t="shared" si="69"/>
        <v>13735.1</v>
      </c>
      <c r="K336" s="30"/>
      <c r="L336" s="30"/>
      <c r="M336" s="30"/>
      <c r="O336" s="12"/>
    </row>
    <row r="337" spans="1:15" s="3" customFormat="1" ht="12.75">
      <c r="A337" s="47" t="s">
        <v>88</v>
      </c>
      <c r="B337" s="53" t="s">
        <v>35</v>
      </c>
      <c r="C337" s="53" t="s">
        <v>7</v>
      </c>
      <c r="D337" s="53" t="s">
        <v>1</v>
      </c>
      <c r="E337" s="41">
        <v>77102</v>
      </c>
      <c r="F337" s="42" t="s">
        <v>137</v>
      </c>
      <c r="G337" s="53" t="s">
        <v>73</v>
      </c>
      <c r="H337" s="62">
        <v>13187.4</v>
      </c>
      <c r="I337" s="62">
        <v>13488.6</v>
      </c>
      <c r="J337" s="62">
        <v>13735.1</v>
      </c>
      <c r="K337" s="31" t="s">
        <v>207</v>
      </c>
      <c r="L337" s="31"/>
      <c r="M337" s="31"/>
      <c r="N337" s="3">
        <v>12664.2</v>
      </c>
      <c r="O337" s="19" t="s">
        <v>206</v>
      </c>
    </row>
    <row r="338" spans="1:15" s="3" customFormat="1" ht="38.25">
      <c r="A338" s="47" t="s">
        <v>100</v>
      </c>
      <c r="B338" s="53" t="s">
        <v>35</v>
      </c>
      <c r="C338" s="53" t="s">
        <v>7</v>
      </c>
      <c r="D338" s="53" t="s">
        <v>1</v>
      </c>
      <c r="E338" s="41">
        <v>77102</v>
      </c>
      <c r="F338" s="41">
        <v>76900</v>
      </c>
      <c r="G338" s="53"/>
      <c r="H338" s="49">
        <f t="shared" ref="H338:J339" si="70">H339</f>
        <v>213.6</v>
      </c>
      <c r="I338" s="49">
        <f t="shared" si="70"/>
        <v>213.6</v>
      </c>
      <c r="J338" s="49">
        <f t="shared" si="70"/>
        <v>213.6</v>
      </c>
      <c r="K338" s="30"/>
      <c r="L338" s="30"/>
      <c r="M338" s="30"/>
      <c r="N338" s="3" t="s">
        <v>161</v>
      </c>
      <c r="O338" s="12"/>
    </row>
    <row r="339" spans="1:15" s="3" customFormat="1" ht="25.5">
      <c r="A339" s="47" t="s">
        <v>86</v>
      </c>
      <c r="B339" s="53" t="s">
        <v>35</v>
      </c>
      <c r="C339" s="53" t="s">
        <v>7</v>
      </c>
      <c r="D339" s="53" t="s">
        <v>1</v>
      </c>
      <c r="E339" s="41">
        <v>77102</v>
      </c>
      <c r="F339" s="41">
        <v>76900</v>
      </c>
      <c r="G339" s="53" t="s">
        <v>72</v>
      </c>
      <c r="H339" s="49">
        <f t="shared" si="70"/>
        <v>213.6</v>
      </c>
      <c r="I339" s="49">
        <f t="shared" si="70"/>
        <v>213.6</v>
      </c>
      <c r="J339" s="49">
        <f t="shared" si="70"/>
        <v>213.6</v>
      </c>
      <c r="K339" s="30"/>
      <c r="L339" s="30"/>
      <c r="M339" s="30"/>
      <c r="O339" s="12"/>
    </row>
    <row r="340" spans="1:15" s="3" customFormat="1" ht="12.75">
      <c r="A340" s="47" t="s">
        <v>88</v>
      </c>
      <c r="B340" s="53" t="s">
        <v>35</v>
      </c>
      <c r="C340" s="53" t="s">
        <v>7</v>
      </c>
      <c r="D340" s="53" t="s">
        <v>1</v>
      </c>
      <c r="E340" s="41">
        <v>77102</v>
      </c>
      <c r="F340" s="41">
        <v>76900</v>
      </c>
      <c r="G340" s="53" t="s">
        <v>73</v>
      </c>
      <c r="H340" s="62">
        <v>213.6</v>
      </c>
      <c r="I340" s="62">
        <v>213.6</v>
      </c>
      <c r="J340" s="62">
        <v>213.6</v>
      </c>
      <c r="K340" s="31" t="s">
        <v>207</v>
      </c>
      <c r="L340" s="31"/>
      <c r="M340" s="31"/>
      <c r="N340" s="3" t="s">
        <v>162</v>
      </c>
      <c r="O340" s="19"/>
    </row>
    <row r="341" spans="1:15" s="3" customFormat="1" ht="12.75">
      <c r="A341" s="47" t="s">
        <v>101</v>
      </c>
      <c r="B341" s="53" t="s">
        <v>35</v>
      </c>
      <c r="C341" s="53" t="s">
        <v>7</v>
      </c>
      <c r="D341" s="53" t="s">
        <v>1</v>
      </c>
      <c r="E341" s="41">
        <v>77102</v>
      </c>
      <c r="F341" s="41">
        <v>99150</v>
      </c>
      <c r="G341" s="53"/>
      <c r="H341" s="49">
        <f t="shared" ref="H341:J342" si="71">H342</f>
        <v>1267.2</v>
      </c>
      <c r="I341" s="49">
        <f t="shared" si="71"/>
        <v>1147.8</v>
      </c>
      <c r="J341" s="49">
        <f t="shared" si="71"/>
        <v>1458</v>
      </c>
      <c r="K341" s="30"/>
      <c r="L341" s="30"/>
      <c r="M341" s="30"/>
      <c r="O341" s="12"/>
    </row>
    <row r="342" spans="1:15" s="3" customFormat="1" ht="25.5">
      <c r="A342" s="47" t="s">
        <v>86</v>
      </c>
      <c r="B342" s="53" t="s">
        <v>35</v>
      </c>
      <c r="C342" s="53" t="s">
        <v>7</v>
      </c>
      <c r="D342" s="53" t="s">
        <v>1</v>
      </c>
      <c r="E342" s="41">
        <v>77102</v>
      </c>
      <c r="F342" s="41">
        <v>99150</v>
      </c>
      <c r="G342" s="53" t="s">
        <v>72</v>
      </c>
      <c r="H342" s="49">
        <f t="shared" si="71"/>
        <v>1267.2</v>
      </c>
      <c r="I342" s="49">
        <f t="shared" si="71"/>
        <v>1147.8</v>
      </c>
      <c r="J342" s="49">
        <f t="shared" si="71"/>
        <v>1458</v>
      </c>
      <c r="K342" s="30"/>
      <c r="L342" s="30"/>
      <c r="M342" s="30"/>
      <c r="O342" s="12"/>
    </row>
    <row r="343" spans="1:15" s="3" customFormat="1" ht="12.75">
      <c r="A343" s="47" t="s">
        <v>88</v>
      </c>
      <c r="B343" s="53" t="s">
        <v>35</v>
      </c>
      <c r="C343" s="53" t="s">
        <v>7</v>
      </c>
      <c r="D343" s="53" t="s">
        <v>1</v>
      </c>
      <c r="E343" s="41">
        <v>77102</v>
      </c>
      <c r="F343" s="41">
        <v>99150</v>
      </c>
      <c r="G343" s="53" t="s">
        <v>73</v>
      </c>
      <c r="H343" s="62">
        <v>1267.2</v>
      </c>
      <c r="I343" s="62">
        <v>1147.8</v>
      </c>
      <c r="J343" s="62">
        <v>1458</v>
      </c>
      <c r="K343" s="31" t="s">
        <v>207</v>
      </c>
      <c r="L343" s="31"/>
      <c r="M343" s="31"/>
      <c r="O343" s="19"/>
    </row>
    <row r="344" spans="1:15" s="3" customFormat="1" ht="25.5">
      <c r="A344" s="44" t="s">
        <v>144</v>
      </c>
      <c r="B344" s="53" t="s">
        <v>35</v>
      </c>
      <c r="C344" s="53" t="s">
        <v>7</v>
      </c>
      <c r="D344" s="53" t="s">
        <v>1</v>
      </c>
      <c r="E344" s="41">
        <v>77104</v>
      </c>
      <c r="F344" s="42" t="s">
        <v>113</v>
      </c>
      <c r="G344" s="53"/>
      <c r="H344" s="49">
        <f t="shared" ref="H344:J346" si="72">H345</f>
        <v>11.4</v>
      </c>
      <c r="I344" s="49">
        <f t="shared" si="72"/>
        <v>16</v>
      </c>
      <c r="J344" s="49">
        <f t="shared" si="72"/>
        <v>16</v>
      </c>
      <c r="K344" s="30"/>
      <c r="L344" s="30"/>
      <c r="M344" s="30"/>
      <c r="O344" s="19"/>
    </row>
    <row r="345" spans="1:15" s="3" customFormat="1" ht="25.5">
      <c r="A345" s="44" t="s">
        <v>143</v>
      </c>
      <c r="B345" s="53" t="s">
        <v>35</v>
      </c>
      <c r="C345" s="53" t="s">
        <v>7</v>
      </c>
      <c r="D345" s="53" t="s">
        <v>1</v>
      </c>
      <c r="E345" s="41">
        <v>77104</v>
      </c>
      <c r="F345" s="41">
        <v>99160</v>
      </c>
      <c r="G345" s="53"/>
      <c r="H345" s="49">
        <f t="shared" si="72"/>
        <v>11.4</v>
      </c>
      <c r="I345" s="49">
        <f t="shared" si="72"/>
        <v>16</v>
      </c>
      <c r="J345" s="49">
        <f t="shared" si="72"/>
        <v>16</v>
      </c>
      <c r="K345" s="30"/>
      <c r="L345" s="30"/>
      <c r="M345" s="30"/>
      <c r="O345" s="12"/>
    </row>
    <row r="346" spans="1:15" s="3" customFormat="1" ht="12.75">
      <c r="A346" s="47" t="s">
        <v>60</v>
      </c>
      <c r="B346" s="53" t="s">
        <v>35</v>
      </c>
      <c r="C346" s="53" t="s">
        <v>7</v>
      </c>
      <c r="D346" s="53" t="s">
        <v>1</v>
      </c>
      <c r="E346" s="41">
        <v>77104</v>
      </c>
      <c r="F346" s="41">
        <v>99160</v>
      </c>
      <c r="G346" s="53" t="s">
        <v>59</v>
      </c>
      <c r="H346" s="49">
        <f t="shared" si="72"/>
        <v>11.4</v>
      </c>
      <c r="I346" s="49">
        <f t="shared" si="72"/>
        <v>16</v>
      </c>
      <c r="J346" s="49">
        <f t="shared" si="72"/>
        <v>16</v>
      </c>
      <c r="K346" s="30"/>
      <c r="L346" s="30"/>
      <c r="M346" s="30"/>
      <c r="O346" s="12"/>
    </row>
    <row r="347" spans="1:15" s="3" customFormat="1" ht="25.5">
      <c r="A347" s="47" t="s">
        <v>61</v>
      </c>
      <c r="B347" s="53" t="s">
        <v>35</v>
      </c>
      <c r="C347" s="53" t="s">
        <v>7</v>
      </c>
      <c r="D347" s="53" t="s">
        <v>1</v>
      </c>
      <c r="E347" s="41">
        <v>77104</v>
      </c>
      <c r="F347" s="41">
        <v>99160</v>
      </c>
      <c r="G347" s="53" t="s">
        <v>17</v>
      </c>
      <c r="H347" s="62">
        <v>11.4</v>
      </c>
      <c r="I347" s="62">
        <v>16</v>
      </c>
      <c r="J347" s="62">
        <v>16</v>
      </c>
      <c r="K347" s="31" t="s">
        <v>207</v>
      </c>
      <c r="L347" s="31"/>
      <c r="M347" s="31"/>
      <c r="O347" s="19"/>
    </row>
    <row r="348" spans="1:15" s="3" customFormat="1" ht="25.5">
      <c r="A348" s="47" t="s">
        <v>300</v>
      </c>
      <c r="B348" s="53" t="s">
        <v>35</v>
      </c>
      <c r="C348" s="53" t="s">
        <v>7</v>
      </c>
      <c r="D348" s="53" t="s">
        <v>1</v>
      </c>
      <c r="E348" s="41">
        <v>77105</v>
      </c>
      <c r="F348" s="42" t="s">
        <v>113</v>
      </c>
      <c r="G348" s="53"/>
      <c r="H348" s="64">
        <f>H349</f>
        <v>113.2</v>
      </c>
      <c r="I348" s="64">
        <f t="shared" ref="I348:J350" si="73">I349</f>
        <v>0</v>
      </c>
      <c r="J348" s="64">
        <f t="shared" si="73"/>
        <v>0</v>
      </c>
      <c r="K348" s="31"/>
      <c r="L348" s="31"/>
      <c r="M348" s="31"/>
      <c r="O348" s="19"/>
    </row>
    <row r="349" spans="1:15" s="3" customFormat="1" ht="25.5">
      <c r="A349" s="47" t="s">
        <v>299</v>
      </c>
      <c r="B349" s="53" t="s">
        <v>35</v>
      </c>
      <c r="C349" s="53" t="s">
        <v>7</v>
      </c>
      <c r="D349" s="53" t="s">
        <v>1</v>
      </c>
      <c r="E349" s="41">
        <v>77105</v>
      </c>
      <c r="F349" s="41">
        <v>69100</v>
      </c>
      <c r="G349" s="53"/>
      <c r="H349" s="64">
        <f>H350</f>
        <v>113.2</v>
      </c>
      <c r="I349" s="64">
        <f t="shared" si="73"/>
        <v>0</v>
      </c>
      <c r="J349" s="64">
        <f t="shared" si="73"/>
        <v>0</v>
      </c>
      <c r="K349" s="31"/>
      <c r="L349" s="31"/>
      <c r="M349" s="31"/>
      <c r="O349" s="19"/>
    </row>
    <row r="350" spans="1:15" s="3" customFormat="1" ht="25.5">
      <c r="A350" s="47" t="s">
        <v>86</v>
      </c>
      <c r="B350" s="53" t="s">
        <v>35</v>
      </c>
      <c r="C350" s="53" t="s">
        <v>7</v>
      </c>
      <c r="D350" s="53" t="s">
        <v>1</v>
      </c>
      <c r="E350" s="41">
        <v>77105</v>
      </c>
      <c r="F350" s="41">
        <v>69100</v>
      </c>
      <c r="G350" s="53" t="s">
        <v>72</v>
      </c>
      <c r="H350" s="64">
        <f>H351</f>
        <v>113.2</v>
      </c>
      <c r="I350" s="64">
        <f t="shared" si="73"/>
        <v>0</v>
      </c>
      <c r="J350" s="64">
        <f t="shared" si="73"/>
        <v>0</v>
      </c>
      <c r="K350" s="31"/>
      <c r="L350" s="31"/>
      <c r="M350" s="31"/>
      <c r="O350" s="19"/>
    </row>
    <row r="351" spans="1:15" s="3" customFormat="1" ht="12.75">
      <c r="A351" s="47" t="s">
        <v>88</v>
      </c>
      <c r="B351" s="53" t="s">
        <v>35</v>
      </c>
      <c r="C351" s="53" t="s">
        <v>7</v>
      </c>
      <c r="D351" s="53" t="s">
        <v>1</v>
      </c>
      <c r="E351" s="41">
        <v>77105</v>
      </c>
      <c r="F351" s="41">
        <v>69100</v>
      </c>
      <c r="G351" s="53" t="s">
        <v>73</v>
      </c>
      <c r="H351" s="62">
        <v>113.2</v>
      </c>
      <c r="I351" s="62">
        <v>0</v>
      </c>
      <c r="J351" s="62">
        <v>0</v>
      </c>
      <c r="K351" s="31" t="s">
        <v>207</v>
      </c>
      <c r="L351" s="31"/>
      <c r="M351" s="31"/>
      <c r="O351" s="19"/>
    </row>
    <row r="352" spans="1:15" s="3" customFormat="1" ht="12.75">
      <c r="A352" s="47" t="s">
        <v>19</v>
      </c>
      <c r="B352" s="53" t="s">
        <v>35</v>
      </c>
      <c r="C352" s="53" t="s">
        <v>7</v>
      </c>
      <c r="D352" s="53" t="s">
        <v>6</v>
      </c>
      <c r="E352" s="53"/>
      <c r="F352" s="53"/>
      <c r="G352" s="53"/>
      <c r="H352" s="49">
        <f t="shared" ref="H352:J353" si="74">H353</f>
        <v>33272.5</v>
      </c>
      <c r="I352" s="49">
        <f t="shared" si="74"/>
        <v>33468.5</v>
      </c>
      <c r="J352" s="49">
        <f t="shared" si="74"/>
        <v>35496.700000000004</v>
      </c>
      <c r="K352" s="30"/>
      <c r="L352" s="30"/>
      <c r="M352" s="30"/>
      <c r="O352" s="12"/>
    </row>
    <row r="353" spans="1:15" s="3" customFormat="1" ht="12.75">
      <c r="A353" s="47" t="s">
        <v>276</v>
      </c>
      <c r="B353" s="53" t="s">
        <v>35</v>
      </c>
      <c r="C353" s="53" t="s">
        <v>7</v>
      </c>
      <c r="D353" s="53" t="s">
        <v>6</v>
      </c>
      <c r="E353" s="41">
        <v>77000</v>
      </c>
      <c r="F353" s="42" t="s">
        <v>113</v>
      </c>
      <c r="G353" s="53"/>
      <c r="H353" s="49">
        <f t="shared" si="74"/>
        <v>33272.5</v>
      </c>
      <c r="I353" s="49">
        <f t="shared" si="74"/>
        <v>33468.5</v>
      </c>
      <c r="J353" s="49">
        <f t="shared" si="74"/>
        <v>35496.700000000004</v>
      </c>
      <c r="K353" s="30"/>
      <c r="L353" s="30"/>
      <c r="M353" s="30"/>
      <c r="O353" s="12"/>
    </row>
    <row r="354" spans="1:15" s="3" customFormat="1" ht="12.75">
      <c r="A354" s="47" t="s">
        <v>278</v>
      </c>
      <c r="B354" s="53" t="s">
        <v>35</v>
      </c>
      <c r="C354" s="53" t="s">
        <v>7</v>
      </c>
      <c r="D354" s="53" t="s">
        <v>6</v>
      </c>
      <c r="E354" s="41">
        <v>77200</v>
      </c>
      <c r="F354" s="42" t="s">
        <v>113</v>
      </c>
      <c r="G354" s="53"/>
      <c r="H354" s="49">
        <f>H355+H362+H373+H369+H377</f>
        <v>33272.5</v>
      </c>
      <c r="I354" s="49">
        <f>I355+I362+I373+I369+I377</f>
        <v>33468.5</v>
      </c>
      <c r="J354" s="49">
        <f>J355+J362+J373+J369+J377</f>
        <v>35496.700000000004</v>
      </c>
      <c r="K354" s="30"/>
      <c r="L354" s="30"/>
      <c r="M354" s="30"/>
      <c r="O354" s="12"/>
    </row>
    <row r="355" spans="1:15" s="3" customFormat="1" ht="25.5">
      <c r="A355" s="47" t="s">
        <v>222</v>
      </c>
      <c r="B355" s="53" t="s">
        <v>35</v>
      </c>
      <c r="C355" s="53" t="s">
        <v>7</v>
      </c>
      <c r="D355" s="53" t="s">
        <v>6</v>
      </c>
      <c r="E355" s="41">
        <v>77201</v>
      </c>
      <c r="F355" s="42" t="s">
        <v>113</v>
      </c>
      <c r="G355" s="53"/>
      <c r="H355" s="49">
        <f>H356+H359</f>
        <v>31921.8</v>
      </c>
      <c r="I355" s="49">
        <f>I356+I359</f>
        <v>32391.599999999999</v>
      </c>
      <c r="J355" s="49">
        <f>J356+J359</f>
        <v>34331.200000000004</v>
      </c>
      <c r="K355" s="30"/>
      <c r="L355" s="30"/>
      <c r="M355" s="30"/>
      <c r="O355" s="12"/>
    </row>
    <row r="356" spans="1:15" s="3" customFormat="1" ht="12.75">
      <c r="A356" s="47" t="s">
        <v>99</v>
      </c>
      <c r="B356" s="53" t="s">
        <v>35</v>
      </c>
      <c r="C356" s="53" t="s">
        <v>7</v>
      </c>
      <c r="D356" s="53" t="s">
        <v>6</v>
      </c>
      <c r="E356" s="41">
        <v>77201</v>
      </c>
      <c r="F356" s="42" t="s">
        <v>137</v>
      </c>
      <c r="G356" s="53"/>
      <c r="H356" s="49">
        <f t="shared" ref="H356:J357" si="75">H357</f>
        <v>4580.3</v>
      </c>
      <c r="I356" s="49">
        <f t="shared" si="75"/>
        <v>4653.8</v>
      </c>
      <c r="J356" s="49">
        <f t="shared" si="75"/>
        <v>4743.3</v>
      </c>
      <c r="K356" s="30"/>
      <c r="L356" s="30"/>
      <c r="M356" s="30"/>
      <c r="O356" s="12"/>
    </row>
    <row r="357" spans="1:15" s="3" customFormat="1" ht="25.5">
      <c r="A357" s="47" t="s">
        <v>86</v>
      </c>
      <c r="B357" s="53" t="s">
        <v>35</v>
      </c>
      <c r="C357" s="53" t="s">
        <v>7</v>
      </c>
      <c r="D357" s="53" t="s">
        <v>6</v>
      </c>
      <c r="E357" s="41">
        <v>77201</v>
      </c>
      <c r="F357" s="42" t="s">
        <v>137</v>
      </c>
      <c r="G357" s="53" t="s">
        <v>72</v>
      </c>
      <c r="H357" s="49">
        <f t="shared" si="75"/>
        <v>4580.3</v>
      </c>
      <c r="I357" s="49">
        <f t="shared" si="75"/>
        <v>4653.8</v>
      </c>
      <c r="J357" s="49">
        <f t="shared" si="75"/>
        <v>4743.3</v>
      </c>
      <c r="K357" s="30"/>
      <c r="L357" s="30"/>
      <c r="M357" s="30"/>
      <c r="O357" s="12"/>
    </row>
    <row r="358" spans="1:15" s="3" customFormat="1" ht="12.75">
      <c r="A358" s="47" t="s">
        <v>88</v>
      </c>
      <c r="B358" s="53" t="s">
        <v>35</v>
      </c>
      <c r="C358" s="53" t="s">
        <v>7</v>
      </c>
      <c r="D358" s="53" t="s">
        <v>6</v>
      </c>
      <c r="E358" s="41">
        <v>77201</v>
      </c>
      <c r="F358" s="42" t="s">
        <v>137</v>
      </c>
      <c r="G358" s="53" t="s">
        <v>73</v>
      </c>
      <c r="H358" s="62">
        <v>4580.3</v>
      </c>
      <c r="I358" s="62">
        <v>4653.8</v>
      </c>
      <c r="J358" s="62">
        <v>4743.3</v>
      </c>
      <c r="K358" s="31" t="s">
        <v>207</v>
      </c>
      <c r="L358" s="31"/>
      <c r="M358" s="31"/>
      <c r="O358" s="19"/>
    </row>
    <row r="359" spans="1:15" s="3" customFormat="1" ht="25.5">
      <c r="A359" s="47" t="s">
        <v>247</v>
      </c>
      <c r="B359" s="53" t="s">
        <v>35</v>
      </c>
      <c r="C359" s="53" t="s">
        <v>7</v>
      </c>
      <c r="D359" s="53" t="s">
        <v>6</v>
      </c>
      <c r="E359" s="41">
        <v>77201</v>
      </c>
      <c r="F359" s="41">
        <v>77000</v>
      </c>
      <c r="G359" s="53"/>
      <c r="H359" s="49">
        <f t="shared" ref="H359:J360" si="76">H360</f>
        <v>27341.5</v>
      </c>
      <c r="I359" s="49">
        <f t="shared" si="76"/>
        <v>27737.8</v>
      </c>
      <c r="J359" s="49">
        <f t="shared" si="76"/>
        <v>29587.9</v>
      </c>
      <c r="K359" s="30"/>
      <c r="L359" s="30"/>
      <c r="M359" s="30"/>
      <c r="N359" s="3" t="s">
        <v>161</v>
      </c>
      <c r="O359" s="12"/>
    </row>
    <row r="360" spans="1:15" s="3" customFormat="1" ht="25.5">
      <c r="A360" s="47" t="s">
        <v>86</v>
      </c>
      <c r="B360" s="53" t="s">
        <v>35</v>
      </c>
      <c r="C360" s="53" t="s">
        <v>7</v>
      </c>
      <c r="D360" s="53" t="s">
        <v>6</v>
      </c>
      <c r="E360" s="41">
        <v>77201</v>
      </c>
      <c r="F360" s="41">
        <v>77000</v>
      </c>
      <c r="G360" s="53" t="s">
        <v>72</v>
      </c>
      <c r="H360" s="49">
        <f t="shared" si="76"/>
        <v>27341.5</v>
      </c>
      <c r="I360" s="49">
        <f t="shared" si="76"/>
        <v>27737.8</v>
      </c>
      <c r="J360" s="49">
        <f t="shared" si="76"/>
        <v>29587.9</v>
      </c>
      <c r="K360" s="30"/>
      <c r="L360" s="30"/>
      <c r="M360" s="30"/>
      <c r="O360" s="12"/>
    </row>
    <row r="361" spans="1:15" s="3" customFormat="1" ht="12.75">
      <c r="A361" s="47" t="s">
        <v>88</v>
      </c>
      <c r="B361" s="53" t="s">
        <v>35</v>
      </c>
      <c r="C361" s="53" t="s">
        <v>7</v>
      </c>
      <c r="D361" s="53" t="s">
        <v>6</v>
      </c>
      <c r="E361" s="41">
        <v>77201</v>
      </c>
      <c r="F361" s="41">
        <v>77000</v>
      </c>
      <c r="G361" s="53" t="s">
        <v>73</v>
      </c>
      <c r="H361" s="62">
        <v>27341.5</v>
      </c>
      <c r="I361" s="62">
        <v>27737.8</v>
      </c>
      <c r="J361" s="62">
        <v>29587.9</v>
      </c>
      <c r="K361" s="31" t="s">
        <v>207</v>
      </c>
      <c r="L361" s="31"/>
      <c r="M361" s="31"/>
      <c r="N361" s="3" t="s">
        <v>162</v>
      </c>
      <c r="O361" s="19"/>
    </row>
    <row r="362" spans="1:15" s="3" customFormat="1" ht="12.75">
      <c r="A362" s="47" t="s">
        <v>145</v>
      </c>
      <c r="B362" s="53" t="s">
        <v>35</v>
      </c>
      <c r="C362" s="53" t="s">
        <v>7</v>
      </c>
      <c r="D362" s="53" t="s">
        <v>6</v>
      </c>
      <c r="E362" s="41">
        <v>77202</v>
      </c>
      <c r="F362" s="42" t="s">
        <v>113</v>
      </c>
      <c r="G362" s="53"/>
      <c r="H362" s="49">
        <f>H363+H366</f>
        <v>902.8</v>
      </c>
      <c r="I362" s="49">
        <f>I363+I366</f>
        <v>899.8</v>
      </c>
      <c r="J362" s="49">
        <f>J363+J366</f>
        <v>899.8</v>
      </c>
      <c r="K362" s="30"/>
      <c r="L362" s="30"/>
      <c r="M362" s="30"/>
      <c r="O362" s="19"/>
    </row>
    <row r="363" spans="1:15" s="3" customFormat="1" ht="38.25">
      <c r="A363" s="47" t="s">
        <v>94</v>
      </c>
      <c r="B363" s="53" t="s">
        <v>35</v>
      </c>
      <c r="C363" s="53" t="s">
        <v>7</v>
      </c>
      <c r="D363" s="53" t="s">
        <v>6</v>
      </c>
      <c r="E363" s="41">
        <v>77202</v>
      </c>
      <c r="F363" s="41">
        <v>77200</v>
      </c>
      <c r="G363" s="53"/>
      <c r="H363" s="49">
        <f t="shared" ref="H363:J364" si="77">H364</f>
        <v>653.29999999999995</v>
      </c>
      <c r="I363" s="49">
        <f t="shared" si="77"/>
        <v>653.29999999999995</v>
      </c>
      <c r="J363" s="49">
        <f t="shared" si="77"/>
        <v>653.29999999999995</v>
      </c>
      <c r="K363" s="30"/>
      <c r="L363" s="30"/>
      <c r="M363" s="30"/>
      <c r="N363" s="3" t="s">
        <v>161</v>
      </c>
      <c r="O363" s="12"/>
    </row>
    <row r="364" spans="1:15" s="3" customFormat="1" ht="25.5">
      <c r="A364" s="47" t="s">
        <v>86</v>
      </c>
      <c r="B364" s="53" t="s">
        <v>35</v>
      </c>
      <c r="C364" s="53" t="s">
        <v>7</v>
      </c>
      <c r="D364" s="53" t="s">
        <v>6</v>
      </c>
      <c r="E364" s="41">
        <v>77202</v>
      </c>
      <c r="F364" s="41">
        <v>77200</v>
      </c>
      <c r="G364" s="53" t="s">
        <v>72</v>
      </c>
      <c r="H364" s="49">
        <f t="shared" si="77"/>
        <v>653.29999999999995</v>
      </c>
      <c r="I364" s="49">
        <f t="shared" si="77"/>
        <v>653.29999999999995</v>
      </c>
      <c r="J364" s="49">
        <f t="shared" si="77"/>
        <v>653.29999999999995</v>
      </c>
      <c r="K364" s="30"/>
      <c r="L364" s="30"/>
      <c r="M364" s="30"/>
      <c r="O364" s="12"/>
    </row>
    <row r="365" spans="1:15" s="3" customFormat="1" ht="12.75">
      <c r="A365" s="47" t="s">
        <v>88</v>
      </c>
      <c r="B365" s="53" t="s">
        <v>35</v>
      </c>
      <c r="C365" s="53" t="s">
        <v>7</v>
      </c>
      <c r="D365" s="53" t="s">
        <v>6</v>
      </c>
      <c r="E365" s="41">
        <v>77202</v>
      </c>
      <c r="F365" s="41">
        <v>77200</v>
      </c>
      <c r="G365" s="53" t="s">
        <v>73</v>
      </c>
      <c r="H365" s="62">
        <v>653.29999999999995</v>
      </c>
      <c r="I365" s="62">
        <v>653.29999999999995</v>
      </c>
      <c r="J365" s="62">
        <v>653.29999999999995</v>
      </c>
      <c r="K365" s="31" t="s">
        <v>207</v>
      </c>
      <c r="L365" s="31"/>
      <c r="M365" s="31"/>
      <c r="N365" s="3" t="s">
        <v>162</v>
      </c>
      <c r="O365" s="19"/>
    </row>
    <row r="366" spans="1:15" s="3" customFormat="1" ht="51">
      <c r="A366" s="47" t="s">
        <v>170</v>
      </c>
      <c r="B366" s="53" t="s">
        <v>35</v>
      </c>
      <c r="C366" s="53" t="s">
        <v>7</v>
      </c>
      <c r="D366" s="53" t="s">
        <v>6</v>
      </c>
      <c r="E366" s="41">
        <v>77202</v>
      </c>
      <c r="F366" s="41">
        <v>77270</v>
      </c>
      <c r="G366" s="53"/>
      <c r="H366" s="49">
        <f t="shared" ref="H366:J367" si="78">H367</f>
        <v>249.5</v>
      </c>
      <c r="I366" s="49">
        <f t="shared" si="78"/>
        <v>246.5</v>
      </c>
      <c r="J366" s="49">
        <f t="shared" si="78"/>
        <v>246.5</v>
      </c>
      <c r="K366" s="30"/>
      <c r="L366" s="30"/>
      <c r="M366" s="31"/>
      <c r="O366" s="19"/>
    </row>
    <row r="367" spans="1:15" s="3" customFormat="1" ht="25.5">
      <c r="A367" s="47" t="s">
        <v>86</v>
      </c>
      <c r="B367" s="53" t="s">
        <v>35</v>
      </c>
      <c r="C367" s="53" t="s">
        <v>7</v>
      </c>
      <c r="D367" s="53" t="s">
        <v>6</v>
      </c>
      <c r="E367" s="41">
        <v>77202</v>
      </c>
      <c r="F367" s="41">
        <v>77270</v>
      </c>
      <c r="G367" s="53" t="s">
        <v>72</v>
      </c>
      <c r="H367" s="49">
        <f t="shared" si="78"/>
        <v>249.5</v>
      </c>
      <c r="I367" s="49">
        <f t="shared" si="78"/>
        <v>246.5</v>
      </c>
      <c r="J367" s="49">
        <f t="shared" si="78"/>
        <v>246.5</v>
      </c>
      <c r="K367" s="30"/>
      <c r="L367" s="30"/>
      <c r="M367" s="31"/>
      <c r="O367" s="19"/>
    </row>
    <row r="368" spans="1:15" s="3" customFormat="1" ht="12.75">
      <c r="A368" s="47" t="s">
        <v>88</v>
      </c>
      <c r="B368" s="53" t="s">
        <v>35</v>
      </c>
      <c r="C368" s="53" t="s">
        <v>7</v>
      </c>
      <c r="D368" s="53" t="s">
        <v>6</v>
      </c>
      <c r="E368" s="41">
        <v>77202</v>
      </c>
      <c r="F368" s="41">
        <v>77270</v>
      </c>
      <c r="G368" s="53" t="s">
        <v>73</v>
      </c>
      <c r="H368" s="62">
        <v>249.5</v>
      </c>
      <c r="I368" s="62">
        <v>246.5</v>
      </c>
      <c r="J368" s="62">
        <v>246.5</v>
      </c>
      <c r="K368" s="31" t="s">
        <v>207</v>
      </c>
      <c r="L368" s="31"/>
      <c r="M368" s="31"/>
      <c r="O368" s="19"/>
    </row>
    <row r="369" spans="1:15" s="3" customFormat="1" ht="25.5">
      <c r="A369" s="47" t="s">
        <v>302</v>
      </c>
      <c r="B369" s="53" t="s">
        <v>35</v>
      </c>
      <c r="C369" s="53" t="s">
        <v>7</v>
      </c>
      <c r="D369" s="53" t="s">
        <v>6</v>
      </c>
      <c r="E369" s="41">
        <v>77204</v>
      </c>
      <c r="F369" s="42" t="s">
        <v>113</v>
      </c>
      <c r="G369" s="53"/>
      <c r="H369" s="49">
        <f t="shared" ref="H369:J371" si="79">H370</f>
        <v>166.9</v>
      </c>
      <c r="I369" s="49">
        <f t="shared" si="79"/>
        <v>0</v>
      </c>
      <c r="J369" s="49">
        <f t="shared" si="79"/>
        <v>0</v>
      </c>
      <c r="K369" s="30"/>
      <c r="L369" s="30"/>
      <c r="M369" s="31"/>
      <c r="O369" s="19"/>
    </row>
    <row r="370" spans="1:15" s="3" customFormat="1" ht="12.75">
      <c r="A370" s="47" t="s">
        <v>301</v>
      </c>
      <c r="B370" s="53" t="s">
        <v>35</v>
      </c>
      <c r="C370" s="53" t="s">
        <v>7</v>
      </c>
      <c r="D370" s="53" t="s">
        <v>6</v>
      </c>
      <c r="E370" s="41">
        <v>77204</v>
      </c>
      <c r="F370" s="41">
        <v>69100</v>
      </c>
      <c r="G370" s="53"/>
      <c r="H370" s="49">
        <f t="shared" si="79"/>
        <v>166.9</v>
      </c>
      <c r="I370" s="49">
        <f t="shared" si="79"/>
        <v>0</v>
      </c>
      <c r="J370" s="49">
        <f t="shared" si="79"/>
        <v>0</v>
      </c>
      <c r="K370" s="30"/>
      <c r="L370" s="30"/>
      <c r="M370" s="31"/>
      <c r="O370" s="19"/>
    </row>
    <row r="371" spans="1:15" s="3" customFormat="1" ht="25.5">
      <c r="A371" s="47" t="s">
        <v>86</v>
      </c>
      <c r="B371" s="53" t="s">
        <v>35</v>
      </c>
      <c r="C371" s="53" t="s">
        <v>7</v>
      </c>
      <c r="D371" s="53" t="s">
        <v>6</v>
      </c>
      <c r="E371" s="41">
        <v>77204</v>
      </c>
      <c r="F371" s="41">
        <v>69100</v>
      </c>
      <c r="G371" s="53" t="s">
        <v>72</v>
      </c>
      <c r="H371" s="49">
        <f t="shared" si="79"/>
        <v>166.9</v>
      </c>
      <c r="I371" s="49">
        <f t="shared" si="79"/>
        <v>0</v>
      </c>
      <c r="J371" s="49">
        <f t="shared" si="79"/>
        <v>0</v>
      </c>
      <c r="K371" s="30"/>
      <c r="L371" s="30"/>
      <c r="M371" s="31"/>
      <c r="O371" s="19"/>
    </row>
    <row r="372" spans="1:15" s="3" customFormat="1" ht="12.75">
      <c r="A372" s="47" t="s">
        <v>88</v>
      </c>
      <c r="B372" s="53" t="s">
        <v>35</v>
      </c>
      <c r="C372" s="53" t="s">
        <v>7</v>
      </c>
      <c r="D372" s="53" t="s">
        <v>6</v>
      </c>
      <c r="E372" s="41">
        <v>77204</v>
      </c>
      <c r="F372" s="41">
        <v>69100</v>
      </c>
      <c r="G372" s="53" t="s">
        <v>73</v>
      </c>
      <c r="H372" s="62">
        <v>166.9</v>
      </c>
      <c r="I372" s="62">
        <v>0</v>
      </c>
      <c r="J372" s="62">
        <v>0</v>
      </c>
      <c r="K372" s="31" t="s">
        <v>207</v>
      </c>
      <c r="L372" s="31"/>
      <c r="M372" s="31"/>
      <c r="O372" s="19"/>
    </row>
    <row r="373" spans="1:15" s="3" customFormat="1" ht="25.5">
      <c r="A373" s="44" t="s">
        <v>224</v>
      </c>
      <c r="B373" s="53" t="s">
        <v>35</v>
      </c>
      <c r="C373" s="53" t="s">
        <v>7</v>
      </c>
      <c r="D373" s="53" t="s">
        <v>6</v>
      </c>
      <c r="E373" s="41">
        <v>77205</v>
      </c>
      <c r="F373" s="42" t="s">
        <v>113</v>
      </c>
      <c r="G373" s="53"/>
      <c r="H373" s="49">
        <f t="shared" ref="H373:J375" si="80">H374</f>
        <v>177.1</v>
      </c>
      <c r="I373" s="49">
        <f t="shared" si="80"/>
        <v>177.1</v>
      </c>
      <c r="J373" s="49">
        <f t="shared" si="80"/>
        <v>265.7</v>
      </c>
      <c r="K373" s="30"/>
      <c r="L373" s="30"/>
      <c r="M373" s="30"/>
      <c r="O373" s="12"/>
    </row>
    <row r="374" spans="1:15" s="3" customFormat="1" ht="12.75">
      <c r="A374" s="44" t="s">
        <v>223</v>
      </c>
      <c r="B374" s="53" t="s">
        <v>35</v>
      </c>
      <c r="C374" s="53" t="s">
        <v>7</v>
      </c>
      <c r="D374" s="53" t="s">
        <v>6</v>
      </c>
      <c r="E374" s="41">
        <v>77205</v>
      </c>
      <c r="F374" s="41">
        <v>99170</v>
      </c>
      <c r="G374" s="53"/>
      <c r="H374" s="49">
        <f t="shared" si="80"/>
        <v>177.1</v>
      </c>
      <c r="I374" s="49">
        <f t="shared" si="80"/>
        <v>177.1</v>
      </c>
      <c r="J374" s="49">
        <f t="shared" si="80"/>
        <v>265.7</v>
      </c>
      <c r="K374" s="30"/>
      <c r="L374" s="30"/>
      <c r="M374" s="30"/>
      <c r="O374" s="12"/>
    </row>
    <row r="375" spans="1:15" s="3" customFormat="1" ht="12.75">
      <c r="A375" s="47" t="s">
        <v>60</v>
      </c>
      <c r="B375" s="53" t="s">
        <v>35</v>
      </c>
      <c r="C375" s="53" t="s">
        <v>7</v>
      </c>
      <c r="D375" s="53" t="s">
        <v>6</v>
      </c>
      <c r="E375" s="41">
        <v>77205</v>
      </c>
      <c r="F375" s="41">
        <v>99170</v>
      </c>
      <c r="G375" s="53" t="s">
        <v>59</v>
      </c>
      <c r="H375" s="49">
        <f t="shared" si="80"/>
        <v>177.1</v>
      </c>
      <c r="I375" s="49">
        <f t="shared" si="80"/>
        <v>177.1</v>
      </c>
      <c r="J375" s="49">
        <f t="shared" si="80"/>
        <v>265.7</v>
      </c>
      <c r="K375" s="30"/>
      <c r="L375" s="30"/>
      <c r="M375" s="30"/>
      <c r="O375" s="12"/>
    </row>
    <row r="376" spans="1:15" s="3" customFormat="1" ht="25.5">
      <c r="A376" s="47" t="s">
        <v>61</v>
      </c>
      <c r="B376" s="53" t="s">
        <v>35</v>
      </c>
      <c r="C376" s="53" t="s">
        <v>7</v>
      </c>
      <c r="D376" s="53" t="s">
        <v>6</v>
      </c>
      <c r="E376" s="41">
        <v>77205</v>
      </c>
      <c r="F376" s="41">
        <v>99170</v>
      </c>
      <c r="G376" s="53" t="s">
        <v>17</v>
      </c>
      <c r="H376" s="62">
        <v>177.1</v>
      </c>
      <c r="I376" s="62">
        <v>177.1</v>
      </c>
      <c r="J376" s="62">
        <v>265.7</v>
      </c>
      <c r="K376" s="31" t="s">
        <v>207</v>
      </c>
      <c r="L376" s="31"/>
      <c r="M376" s="31"/>
      <c r="O376" s="19"/>
    </row>
    <row r="377" spans="1:15" s="3" customFormat="1" ht="25.5">
      <c r="A377" s="47" t="s">
        <v>262</v>
      </c>
      <c r="B377" s="53" t="s">
        <v>35</v>
      </c>
      <c r="C377" s="53" t="s">
        <v>7</v>
      </c>
      <c r="D377" s="53" t="s">
        <v>6</v>
      </c>
      <c r="E377" s="41">
        <v>77206</v>
      </c>
      <c r="F377" s="42" t="s">
        <v>113</v>
      </c>
      <c r="G377" s="53"/>
      <c r="H377" s="49">
        <f>H378</f>
        <v>103.9</v>
      </c>
      <c r="I377" s="49">
        <f t="shared" ref="I377:J377" si="81">I378</f>
        <v>0</v>
      </c>
      <c r="J377" s="49">
        <f t="shared" si="81"/>
        <v>0</v>
      </c>
      <c r="K377" s="31"/>
      <c r="L377" s="31"/>
      <c r="M377" s="31"/>
      <c r="O377" s="19"/>
    </row>
    <row r="378" spans="1:15" s="3" customFormat="1" ht="12.75">
      <c r="A378" s="47" t="s">
        <v>261</v>
      </c>
      <c r="B378" s="53" t="s">
        <v>35</v>
      </c>
      <c r="C378" s="53" t="s">
        <v>7</v>
      </c>
      <c r="D378" s="53" t="s">
        <v>6</v>
      </c>
      <c r="E378" s="41">
        <v>77206</v>
      </c>
      <c r="F378" s="41">
        <v>69100</v>
      </c>
      <c r="G378" s="53"/>
      <c r="H378" s="49">
        <f>H379</f>
        <v>103.9</v>
      </c>
      <c r="I378" s="49">
        <f t="shared" ref="I378:J378" si="82">I379</f>
        <v>0</v>
      </c>
      <c r="J378" s="49">
        <f t="shared" si="82"/>
        <v>0</v>
      </c>
      <c r="K378" s="31"/>
      <c r="L378" s="31"/>
      <c r="M378" s="31"/>
      <c r="O378" s="19"/>
    </row>
    <row r="379" spans="1:15" s="3" customFormat="1" ht="25.5">
      <c r="A379" s="47" t="s">
        <v>86</v>
      </c>
      <c r="B379" s="53" t="s">
        <v>35</v>
      </c>
      <c r="C379" s="53" t="s">
        <v>7</v>
      </c>
      <c r="D379" s="53" t="s">
        <v>6</v>
      </c>
      <c r="E379" s="41">
        <v>77206</v>
      </c>
      <c r="F379" s="41">
        <v>69100</v>
      </c>
      <c r="G379" s="53" t="s">
        <v>72</v>
      </c>
      <c r="H379" s="49">
        <f t="shared" ref="H379:J379" si="83">H380</f>
        <v>103.9</v>
      </c>
      <c r="I379" s="49">
        <f t="shared" si="83"/>
        <v>0</v>
      </c>
      <c r="J379" s="49">
        <f t="shared" si="83"/>
        <v>0</v>
      </c>
      <c r="K379" s="30"/>
      <c r="L379" s="31"/>
      <c r="M379" s="31"/>
      <c r="O379" s="19"/>
    </row>
    <row r="380" spans="1:15" s="3" customFormat="1" ht="12.75">
      <c r="A380" s="47" t="s">
        <v>88</v>
      </c>
      <c r="B380" s="53" t="s">
        <v>35</v>
      </c>
      <c r="C380" s="53" t="s">
        <v>7</v>
      </c>
      <c r="D380" s="53" t="s">
        <v>6</v>
      </c>
      <c r="E380" s="41">
        <v>77206</v>
      </c>
      <c r="F380" s="41">
        <v>69100</v>
      </c>
      <c r="G380" s="53" t="s">
        <v>73</v>
      </c>
      <c r="H380" s="62">
        <v>103.9</v>
      </c>
      <c r="I380" s="62">
        <v>0</v>
      </c>
      <c r="J380" s="62">
        <v>0</v>
      </c>
      <c r="K380" s="31" t="s">
        <v>207</v>
      </c>
      <c r="L380" s="31"/>
      <c r="M380" s="31"/>
      <c r="O380" s="19"/>
    </row>
    <row r="381" spans="1:15" s="3" customFormat="1" ht="12.75">
      <c r="A381" s="47" t="s">
        <v>198</v>
      </c>
      <c r="B381" s="53" t="s">
        <v>35</v>
      </c>
      <c r="C381" s="53" t="s">
        <v>7</v>
      </c>
      <c r="D381" s="53" t="s">
        <v>5</v>
      </c>
      <c r="E381" s="41"/>
      <c r="F381" s="41"/>
      <c r="G381" s="53"/>
      <c r="H381" s="49">
        <f>H382+H388</f>
        <v>14844.3</v>
      </c>
      <c r="I381" s="49">
        <f>I382+I388</f>
        <v>15154.5</v>
      </c>
      <c r="J381" s="49">
        <f>J382+J388</f>
        <v>31284.720000000001</v>
      </c>
      <c r="K381" s="30"/>
      <c r="L381" s="30"/>
      <c r="M381" s="31"/>
      <c r="O381" s="19"/>
    </row>
    <row r="382" spans="1:15" s="3" customFormat="1" ht="12.75">
      <c r="A382" s="47" t="s">
        <v>279</v>
      </c>
      <c r="B382" s="53" t="s">
        <v>35</v>
      </c>
      <c r="C382" s="53" t="s">
        <v>7</v>
      </c>
      <c r="D382" s="53" t="s">
        <v>5</v>
      </c>
      <c r="E382" s="41">
        <v>72000</v>
      </c>
      <c r="F382" s="42" t="s">
        <v>113</v>
      </c>
      <c r="G382" s="53"/>
      <c r="H382" s="49">
        <f t="shared" ref="H382:J385" si="84">H383</f>
        <v>3.5</v>
      </c>
      <c r="I382" s="49">
        <f t="shared" si="84"/>
        <v>1</v>
      </c>
      <c r="J382" s="49">
        <f t="shared" si="84"/>
        <v>0</v>
      </c>
      <c r="K382" s="30"/>
      <c r="L382" s="30"/>
      <c r="M382" s="31"/>
      <c r="O382" s="19"/>
    </row>
    <row r="383" spans="1:15" s="3" customFormat="1" ht="25.5">
      <c r="A383" s="47" t="s">
        <v>284</v>
      </c>
      <c r="B383" s="53" t="s">
        <v>35</v>
      </c>
      <c r="C383" s="53" t="s">
        <v>7</v>
      </c>
      <c r="D383" s="53" t="s">
        <v>5</v>
      </c>
      <c r="E383" s="41">
        <v>72001</v>
      </c>
      <c r="F383" s="42" t="s">
        <v>113</v>
      </c>
      <c r="G383" s="53"/>
      <c r="H383" s="49">
        <f t="shared" si="84"/>
        <v>3.5</v>
      </c>
      <c r="I383" s="49">
        <f t="shared" si="84"/>
        <v>1</v>
      </c>
      <c r="J383" s="49">
        <f t="shared" si="84"/>
        <v>0</v>
      </c>
      <c r="K383" s="30"/>
      <c r="L383" s="30"/>
      <c r="M383" s="31"/>
      <c r="O383" s="19"/>
    </row>
    <row r="384" spans="1:15" s="3" customFormat="1" ht="12.75">
      <c r="A384" s="47" t="s">
        <v>285</v>
      </c>
      <c r="B384" s="53" t="s">
        <v>35</v>
      </c>
      <c r="C384" s="53" t="s">
        <v>7</v>
      </c>
      <c r="D384" s="53" t="s">
        <v>5</v>
      </c>
      <c r="E384" s="41">
        <v>72001</v>
      </c>
      <c r="F384" s="41">
        <v>99990</v>
      </c>
      <c r="G384" s="53"/>
      <c r="H384" s="49">
        <f t="shared" si="84"/>
        <v>3.5</v>
      </c>
      <c r="I384" s="49">
        <f t="shared" si="84"/>
        <v>1</v>
      </c>
      <c r="J384" s="49">
        <f t="shared" si="84"/>
        <v>0</v>
      </c>
      <c r="K384" s="30"/>
      <c r="L384" s="30"/>
      <c r="M384" s="31"/>
      <c r="O384" s="19"/>
    </row>
    <row r="385" spans="1:15" s="3" customFormat="1" ht="25.5">
      <c r="A385" s="47" t="s">
        <v>86</v>
      </c>
      <c r="B385" s="53" t="s">
        <v>35</v>
      </c>
      <c r="C385" s="53" t="s">
        <v>7</v>
      </c>
      <c r="D385" s="53" t="s">
        <v>5</v>
      </c>
      <c r="E385" s="41">
        <v>72001</v>
      </c>
      <c r="F385" s="41">
        <v>99990</v>
      </c>
      <c r="G385" s="53" t="s">
        <v>72</v>
      </c>
      <c r="H385" s="49">
        <f t="shared" si="84"/>
        <v>3.5</v>
      </c>
      <c r="I385" s="49">
        <f t="shared" si="84"/>
        <v>1</v>
      </c>
      <c r="J385" s="49">
        <f t="shared" si="84"/>
        <v>0</v>
      </c>
      <c r="K385" s="30"/>
      <c r="L385" s="30"/>
      <c r="M385" s="31"/>
      <c r="O385" s="19"/>
    </row>
    <row r="386" spans="1:15" s="3" customFormat="1" ht="12.75">
      <c r="A386" s="47" t="s">
        <v>88</v>
      </c>
      <c r="B386" s="53" t="s">
        <v>35</v>
      </c>
      <c r="C386" s="53" t="s">
        <v>7</v>
      </c>
      <c r="D386" s="53" t="s">
        <v>5</v>
      </c>
      <c r="E386" s="41">
        <v>72001</v>
      </c>
      <c r="F386" s="41">
        <v>99990</v>
      </c>
      <c r="G386" s="53" t="s">
        <v>73</v>
      </c>
      <c r="H386" s="63">
        <v>3.5</v>
      </c>
      <c r="I386" s="63">
        <v>1</v>
      </c>
      <c r="J386" s="63">
        <v>0</v>
      </c>
      <c r="K386" s="31" t="s">
        <v>207</v>
      </c>
      <c r="L386" s="30"/>
      <c r="M386" s="31"/>
      <c r="O386" s="19"/>
    </row>
    <row r="387" spans="1:15" s="3" customFormat="1" ht="12.75">
      <c r="A387" s="47" t="s">
        <v>276</v>
      </c>
      <c r="B387" s="53" t="s">
        <v>35</v>
      </c>
      <c r="C387" s="53" t="s">
        <v>7</v>
      </c>
      <c r="D387" s="53" t="s">
        <v>5</v>
      </c>
      <c r="E387" s="41">
        <v>77000</v>
      </c>
      <c r="F387" s="42" t="s">
        <v>113</v>
      </c>
      <c r="G387" s="53"/>
      <c r="H387" s="49">
        <f>H388</f>
        <v>14840.8</v>
      </c>
      <c r="I387" s="49">
        <f>I388</f>
        <v>15153.5</v>
      </c>
      <c r="J387" s="49">
        <f>J388</f>
        <v>31284.720000000001</v>
      </c>
      <c r="K387" s="31"/>
      <c r="L387" s="31"/>
      <c r="M387" s="31"/>
      <c r="O387" s="19"/>
    </row>
    <row r="388" spans="1:15" s="3" customFormat="1" ht="25.5">
      <c r="A388" s="47" t="s">
        <v>280</v>
      </c>
      <c r="B388" s="53" t="s">
        <v>35</v>
      </c>
      <c r="C388" s="53" t="s">
        <v>7</v>
      </c>
      <c r="D388" s="53" t="s">
        <v>5</v>
      </c>
      <c r="E388" s="41">
        <v>77300</v>
      </c>
      <c r="F388" s="42" t="s">
        <v>113</v>
      </c>
      <c r="G388" s="53"/>
      <c r="H388" s="49">
        <f>H389+H412+H404+H396</f>
        <v>14840.8</v>
      </c>
      <c r="I388" s="49">
        <f t="shared" ref="I388:J388" si="85">I389+I412+I404+I396</f>
        <v>15153.5</v>
      </c>
      <c r="J388" s="49">
        <f t="shared" si="85"/>
        <v>31284.720000000001</v>
      </c>
      <c r="K388" s="30"/>
      <c r="L388" s="30"/>
      <c r="M388" s="30"/>
      <c r="O388" s="12"/>
    </row>
    <row r="389" spans="1:15" s="3" customFormat="1" ht="25.5">
      <c r="A389" s="44" t="s">
        <v>306</v>
      </c>
      <c r="B389" s="53" t="s">
        <v>35</v>
      </c>
      <c r="C389" s="53" t="s">
        <v>7</v>
      </c>
      <c r="D389" s="53" t="s">
        <v>5</v>
      </c>
      <c r="E389" s="41">
        <v>77301</v>
      </c>
      <c r="F389" s="42" t="s">
        <v>113</v>
      </c>
      <c r="G389" s="53"/>
      <c r="H389" s="49">
        <f>H390+H393</f>
        <v>13373.8</v>
      </c>
      <c r="I389" s="49">
        <f>I390+I393</f>
        <v>14006</v>
      </c>
      <c r="J389" s="49">
        <f>J390+J393</f>
        <v>28156.82</v>
      </c>
      <c r="K389" s="30"/>
      <c r="L389" s="30"/>
      <c r="M389" s="30"/>
      <c r="O389" s="12"/>
    </row>
    <row r="390" spans="1:15" s="3" customFormat="1" ht="25.5">
      <c r="A390" s="44" t="s">
        <v>225</v>
      </c>
      <c r="B390" s="53" t="s">
        <v>35</v>
      </c>
      <c r="C390" s="53" t="s">
        <v>7</v>
      </c>
      <c r="D390" s="53" t="s">
        <v>5</v>
      </c>
      <c r="E390" s="41">
        <v>77301</v>
      </c>
      <c r="F390" s="42" t="s">
        <v>146</v>
      </c>
      <c r="G390" s="53"/>
      <c r="H390" s="49">
        <f t="shared" ref="H390:J391" si="86">H391</f>
        <v>6865.4</v>
      </c>
      <c r="I390" s="49">
        <f t="shared" si="86"/>
        <v>6959.5</v>
      </c>
      <c r="J390" s="49">
        <f t="shared" si="86"/>
        <v>14757.8</v>
      </c>
      <c r="K390" s="30"/>
      <c r="L390" s="30"/>
      <c r="M390" s="30"/>
      <c r="O390" s="12"/>
    </row>
    <row r="391" spans="1:15" s="3" customFormat="1" ht="25.5">
      <c r="A391" s="47" t="s">
        <v>86</v>
      </c>
      <c r="B391" s="53" t="s">
        <v>35</v>
      </c>
      <c r="C391" s="53" t="s">
        <v>7</v>
      </c>
      <c r="D391" s="53" t="s">
        <v>5</v>
      </c>
      <c r="E391" s="41">
        <v>77301</v>
      </c>
      <c r="F391" s="42" t="s">
        <v>146</v>
      </c>
      <c r="G391" s="53" t="s">
        <v>72</v>
      </c>
      <c r="H391" s="49">
        <f t="shared" si="86"/>
        <v>6865.4</v>
      </c>
      <c r="I391" s="49">
        <f t="shared" si="86"/>
        <v>6959.5</v>
      </c>
      <c r="J391" s="49">
        <f t="shared" si="86"/>
        <v>14757.8</v>
      </c>
      <c r="K391" s="30"/>
      <c r="L391" s="30"/>
      <c r="M391" s="30"/>
      <c r="O391" s="12"/>
    </row>
    <row r="392" spans="1:15" s="3" customFormat="1" ht="12.75">
      <c r="A392" s="47" t="s">
        <v>88</v>
      </c>
      <c r="B392" s="53" t="s">
        <v>35</v>
      </c>
      <c r="C392" s="53" t="s">
        <v>7</v>
      </c>
      <c r="D392" s="53" t="s">
        <v>5</v>
      </c>
      <c r="E392" s="41">
        <v>77301</v>
      </c>
      <c r="F392" s="42" t="s">
        <v>146</v>
      </c>
      <c r="G392" s="53" t="s">
        <v>73</v>
      </c>
      <c r="H392" s="43">
        <v>6865.4</v>
      </c>
      <c r="I392" s="43">
        <v>6959.5</v>
      </c>
      <c r="J392" s="43">
        <v>14757.8</v>
      </c>
      <c r="K392" s="31" t="s">
        <v>207</v>
      </c>
      <c r="L392" s="31"/>
      <c r="M392" s="31"/>
      <c r="O392" s="19"/>
    </row>
    <row r="393" spans="1:15" s="3" customFormat="1" ht="25.5">
      <c r="A393" s="47" t="s">
        <v>226</v>
      </c>
      <c r="B393" s="53" t="s">
        <v>35</v>
      </c>
      <c r="C393" s="53" t="s">
        <v>7</v>
      </c>
      <c r="D393" s="53" t="s">
        <v>5</v>
      </c>
      <c r="E393" s="41">
        <v>77301</v>
      </c>
      <c r="F393" s="42" t="s">
        <v>147</v>
      </c>
      <c r="G393" s="53"/>
      <c r="H393" s="49">
        <f t="shared" ref="H393:J402" si="87">H394</f>
        <v>6508.4000000000005</v>
      </c>
      <c r="I393" s="49">
        <f t="shared" si="87"/>
        <v>7046.5</v>
      </c>
      <c r="J393" s="49">
        <f t="shared" si="87"/>
        <v>13399.02</v>
      </c>
      <c r="K393" s="30"/>
      <c r="L393" s="30"/>
      <c r="M393" s="30"/>
      <c r="O393" s="19"/>
    </row>
    <row r="394" spans="1:15" s="3" customFormat="1" ht="25.5">
      <c r="A394" s="47" t="s">
        <v>86</v>
      </c>
      <c r="B394" s="53" t="s">
        <v>35</v>
      </c>
      <c r="C394" s="53" t="s">
        <v>7</v>
      </c>
      <c r="D394" s="53" t="s">
        <v>5</v>
      </c>
      <c r="E394" s="41">
        <v>77301</v>
      </c>
      <c r="F394" s="42" t="s">
        <v>147</v>
      </c>
      <c r="G394" s="53" t="s">
        <v>72</v>
      </c>
      <c r="H394" s="49">
        <f t="shared" si="87"/>
        <v>6508.4000000000005</v>
      </c>
      <c r="I394" s="49">
        <f t="shared" si="87"/>
        <v>7046.5</v>
      </c>
      <c r="J394" s="49">
        <f t="shared" si="87"/>
        <v>13399.02</v>
      </c>
      <c r="K394" s="30"/>
      <c r="L394" s="30"/>
      <c r="M394" s="30"/>
      <c r="O394" s="19"/>
    </row>
    <row r="395" spans="1:15" s="3" customFormat="1" ht="12.75">
      <c r="A395" s="47" t="s">
        <v>88</v>
      </c>
      <c r="B395" s="53" t="s">
        <v>35</v>
      </c>
      <c r="C395" s="53" t="s">
        <v>7</v>
      </c>
      <c r="D395" s="53" t="s">
        <v>5</v>
      </c>
      <c r="E395" s="41">
        <v>77301</v>
      </c>
      <c r="F395" s="42" t="s">
        <v>147</v>
      </c>
      <c r="G395" s="53" t="s">
        <v>73</v>
      </c>
      <c r="H395" s="62">
        <v>6508.4000000000005</v>
      </c>
      <c r="I395" s="62">
        <v>7046.5</v>
      </c>
      <c r="J395" s="62">
        <v>13399.02</v>
      </c>
      <c r="K395" s="31" t="s">
        <v>207</v>
      </c>
      <c r="L395" s="31"/>
      <c r="M395" s="31"/>
      <c r="O395" s="19"/>
    </row>
    <row r="396" spans="1:15" s="3" customFormat="1" ht="25.5">
      <c r="A396" s="44" t="s">
        <v>307</v>
      </c>
      <c r="B396" s="53" t="s">
        <v>35</v>
      </c>
      <c r="C396" s="53" t="s">
        <v>7</v>
      </c>
      <c r="D396" s="53" t="s">
        <v>5</v>
      </c>
      <c r="E396" s="41">
        <v>77302</v>
      </c>
      <c r="F396" s="42" t="s">
        <v>113</v>
      </c>
      <c r="G396" s="53"/>
      <c r="H396" s="49">
        <f>H397+H401</f>
        <v>216.60000000000002</v>
      </c>
      <c r="I396" s="49">
        <f t="shared" ref="I396:J396" si="88">I397+I401</f>
        <v>0</v>
      </c>
      <c r="J396" s="49">
        <f t="shared" si="88"/>
        <v>590</v>
      </c>
      <c r="K396" s="31"/>
      <c r="L396" s="31"/>
      <c r="M396" s="31"/>
      <c r="O396" s="19"/>
    </row>
    <row r="397" spans="1:15" s="3" customFormat="1" ht="33" customHeight="1">
      <c r="A397" s="47" t="s">
        <v>305</v>
      </c>
      <c r="B397" s="53" t="s">
        <v>35</v>
      </c>
      <c r="C397" s="53" t="s">
        <v>7</v>
      </c>
      <c r="D397" s="53" t="s">
        <v>5</v>
      </c>
      <c r="E397" s="41">
        <v>77302</v>
      </c>
      <c r="F397" s="70" t="s">
        <v>304</v>
      </c>
      <c r="G397" s="53"/>
      <c r="H397" s="49">
        <f t="shared" si="87"/>
        <v>107.7</v>
      </c>
      <c r="I397" s="49">
        <f t="shared" si="87"/>
        <v>0</v>
      </c>
      <c r="J397" s="49">
        <f t="shared" si="87"/>
        <v>295</v>
      </c>
      <c r="K397" s="31"/>
      <c r="L397" s="31"/>
      <c r="M397" s="31"/>
      <c r="O397" s="19"/>
    </row>
    <row r="398" spans="1:15" s="3" customFormat="1" ht="25.5">
      <c r="A398" s="47" t="s">
        <v>308</v>
      </c>
      <c r="B398" s="53" t="s">
        <v>35</v>
      </c>
      <c r="C398" s="53" t="s">
        <v>7</v>
      </c>
      <c r="D398" s="53" t="s">
        <v>5</v>
      </c>
      <c r="E398" s="41">
        <v>77302</v>
      </c>
      <c r="F398" s="70" t="s">
        <v>303</v>
      </c>
      <c r="G398" s="53"/>
      <c r="H398" s="49">
        <f t="shared" si="87"/>
        <v>107.7</v>
      </c>
      <c r="I398" s="49">
        <f t="shared" si="87"/>
        <v>0</v>
      </c>
      <c r="J398" s="49">
        <f t="shared" si="87"/>
        <v>295</v>
      </c>
      <c r="K398" s="30"/>
      <c r="L398" s="31"/>
      <c r="M398" s="31"/>
      <c r="O398" s="19"/>
    </row>
    <row r="399" spans="1:15" s="3" customFormat="1" ht="25.5">
      <c r="A399" s="47" t="s">
        <v>86</v>
      </c>
      <c r="B399" s="53" t="s">
        <v>35</v>
      </c>
      <c r="C399" s="53" t="s">
        <v>7</v>
      </c>
      <c r="D399" s="53" t="s">
        <v>5</v>
      </c>
      <c r="E399" s="41">
        <v>77302</v>
      </c>
      <c r="F399" s="70" t="s">
        <v>303</v>
      </c>
      <c r="G399" s="53" t="s">
        <v>72</v>
      </c>
      <c r="H399" s="49">
        <f t="shared" si="87"/>
        <v>107.7</v>
      </c>
      <c r="I399" s="49">
        <f t="shared" si="87"/>
        <v>0</v>
      </c>
      <c r="J399" s="49">
        <f t="shared" si="87"/>
        <v>295</v>
      </c>
      <c r="K399" s="30"/>
      <c r="L399" s="31"/>
      <c r="M399" s="31"/>
      <c r="O399" s="19"/>
    </row>
    <row r="400" spans="1:15" s="3" customFormat="1" ht="15.75">
      <c r="A400" s="47" t="s">
        <v>88</v>
      </c>
      <c r="B400" s="53" t="s">
        <v>35</v>
      </c>
      <c r="C400" s="53" t="s">
        <v>7</v>
      </c>
      <c r="D400" s="53" t="s">
        <v>5</v>
      </c>
      <c r="E400" s="41">
        <v>77302</v>
      </c>
      <c r="F400" s="70" t="s">
        <v>303</v>
      </c>
      <c r="G400" s="53" t="s">
        <v>73</v>
      </c>
      <c r="H400" s="62">
        <v>107.7</v>
      </c>
      <c r="I400" s="62">
        <v>0</v>
      </c>
      <c r="J400" s="62">
        <v>295</v>
      </c>
      <c r="K400" s="31" t="s">
        <v>207</v>
      </c>
      <c r="L400" s="31"/>
      <c r="M400" s="31"/>
      <c r="O400" s="19"/>
    </row>
    <row r="401" spans="1:15" s="3" customFormat="1" ht="25.5">
      <c r="A401" s="47" t="s">
        <v>309</v>
      </c>
      <c r="B401" s="53" t="s">
        <v>35</v>
      </c>
      <c r="C401" s="53" t="s">
        <v>7</v>
      </c>
      <c r="D401" s="53" t="s">
        <v>5</v>
      </c>
      <c r="E401" s="41">
        <v>77302</v>
      </c>
      <c r="F401" s="70" t="s">
        <v>227</v>
      </c>
      <c r="G401" s="53"/>
      <c r="H401" s="49">
        <f t="shared" si="87"/>
        <v>108.9</v>
      </c>
      <c r="I401" s="49">
        <f t="shared" si="87"/>
        <v>0</v>
      </c>
      <c r="J401" s="49">
        <f t="shared" si="87"/>
        <v>295</v>
      </c>
      <c r="K401" s="30"/>
      <c r="L401" s="31"/>
      <c r="M401" s="31"/>
      <c r="O401" s="19"/>
    </row>
    <row r="402" spans="1:15" s="3" customFormat="1" ht="25.5">
      <c r="A402" s="47" t="s">
        <v>86</v>
      </c>
      <c r="B402" s="53" t="s">
        <v>35</v>
      </c>
      <c r="C402" s="53" t="s">
        <v>7</v>
      </c>
      <c r="D402" s="53" t="s">
        <v>5</v>
      </c>
      <c r="E402" s="41">
        <v>77302</v>
      </c>
      <c r="F402" s="70" t="s">
        <v>227</v>
      </c>
      <c r="G402" s="53" t="s">
        <v>72</v>
      </c>
      <c r="H402" s="49">
        <f t="shared" si="87"/>
        <v>108.9</v>
      </c>
      <c r="I402" s="49">
        <f t="shared" si="87"/>
        <v>0</v>
      </c>
      <c r="J402" s="49">
        <f t="shared" si="87"/>
        <v>295</v>
      </c>
      <c r="K402" s="30"/>
      <c r="L402" s="31"/>
      <c r="M402" s="31"/>
      <c r="O402" s="19"/>
    </row>
    <row r="403" spans="1:15" s="3" customFormat="1" ht="15.75">
      <c r="A403" s="47" t="s">
        <v>88</v>
      </c>
      <c r="B403" s="53" t="s">
        <v>35</v>
      </c>
      <c r="C403" s="53" t="s">
        <v>7</v>
      </c>
      <c r="D403" s="53" t="s">
        <v>5</v>
      </c>
      <c r="E403" s="41">
        <v>77302</v>
      </c>
      <c r="F403" s="70" t="s">
        <v>227</v>
      </c>
      <c r="G403" s="53" t="s">
        <v>73</v>
      </c>
      <c r="H403" s="62">
        <v>108.9</v>
      </c>
      <c r="I403" s="62">
        <v>0</v>
      </c>
      <c r="J403" s="62">
        <v>295</v>
      </c>
      <c r="K403" s="31" t="s">
        <v>207</v>
      </c>
      <c r="L403" s="31"/>
      <c r="M403" s="31"/>
      <c r="O403" s="19"/>
    </row>
    <row r="404" spans="1:15" s="3" customFormat="1" ht="25.5">
      <c r="A404" s="47" t="s">
        <v>311</v>
      </c>
      <c r="B404" s="53" t="s">
        <v>35</v>
      </c>
      <c r="C404" s="53" t="s">
        <v>7</v>
      </c>
      <c r="D404" s="53" t="s">
        <v>5</v>
      </c>
      <c r="E404" s="41">
        <v>77303</v>
      </c>
      <c r="F404" s="42" t="s">
        <v>113</v>
      </c>
      <c r="G404" s="53"/>
      <c r="H404" s="49">
        <f>H405</f>
        <v>400</v>
      </c>
      <c r="I404" s="49">
        <f t="shared" ref="I404:J404" si="89">I405</f>
        <v>0</v>
      </c>
      <c r="J404" s="49">
        <f t="shared" si="89"/>
        <v>1000</v>
      </c>
      <c r="K404" s="31"/>
      <c r="L404" s="31"/>
      <c r="M404" s="31"/>
      <c r="O404" s="19"/>
    </row>
    <row r="405" spans="1:15" s="3" customFormat="1" ht="15.75">
      <c r="A405" s="47" t="s">
        <v>249</v>
      </c>
      <c r="B405" s="53" t="s">
        <v>35</v>
      </c>
      <c r="C405" s="53" t="s">
        <v>7</v>
      </c>
      <c r="D405" s="53" t="s">
        <v>5</v>
      </c>
      <c r="E405" s="41">
        <v>77303</v>
      </c>
      <c r="F405" s="70" t="s">
        <v>304</v>
      </c>
      <c r="G405" s="53"/>
      <c r="H405" s="49">
        <f>H406+H409</f>
        <v>400</v>
      </c>
      <c r="I405" s="49">
        <f t="shared" ref="I405:J405" si="90">I406+I409</f>
        <v>0</v>
      </c>
      <c r="J405" s="49">
        <f t="shared" si="90"/>
        <v>1000</v>
      </c>
      <c r="K405" s="31"/>
      <c r="L405" s="31"/>
      <c r="M405" s="31"/>
      <c r="O405" s="19"/>
    </row>
    <row r="406" spans="1:15" s="3" customFormat="1" ht="25.5">
      <c r="A406" s="47" t="s">
        <v>310</v>
      </c>
      <c r="B406" s="53" t="s">
        <v>35</v>
      </c>
      <c r="C406" s="53" t="s">
        <v>7</v>
      </c>
      <c r="D406" s="53" t="s">
        <v>5</v>
      </c>
      <c r="E406" s="41">
        <v>77303</v>
      </c>
      <c r="F406" s="42" t="s">
        <v>303</v>
      </c>
      <c r="G406" s="53"/>
      <c r="H406" s="49">
        <f t="shared" ref="H406:J407" si="91">H407</f>
        <v>200</v>
      </c>
      <c r="I406" s="49">
        <f t="shared" si="91"/>
        <v>0</v>
      </c>
      <c r="J406" s="49">
        <f t="shared" si="91"/>
        <v>1000</v>
      </c>
      <c r="K406" s="31"/>
      <c r="L406" s="31"/>
      <c r="M406" s="31"/>
      <c r="O406" s="19"/>
    </row>
    <row r="407" spans="1:15" s="3" customFormat="1" ht="25.5">
      <c r="A407" s="47" t="s">
        <v>86</v>
      </c>
      <c r="B407" s="53" t="s">
        <v>35</v>
      </c>
      <c r="C407" s="53" t="s">
        <v>7</v>
      </c>
      <c r="D407" s="53" t="s">
        <v>5</v>
      </c>
      <c r="E407" s="41">
        <v>77303</v>
      </c>
      <c r="F407" s="42" t="s">
        <v>303</v>
      </c>
      <c r="G407" s="53" t="s">
        <v>72</v>
      </c>
      <c r="H407" s="49">
        <f t="shared" si="91"/>
        <v>200</v>
      </c>
      <c r="I407" s="49">
        <f t="shared" si="91"/>
        <v>0</v>
      </c>
      <c r="J407" s="49">
        <f t="shared" si="91"/>
        <v>1000</v>
      </c>
      <c r="K407" s="31"/>
      <c r="L407" s="31"/>
      <c r="M407" s="31"/>
      <c r="O407" s="19"/>
    </row>
    <row r="408" spans="1:15" s="3" customFormat="1" ht="12.75">
      <c r="A408" s="47" t="s">
        <v>88</v>
      </c>
      <c r="B408" s="53" t="s">
        <v>35</v>
      </c>
      <c r="C408" s="53" t="s">
        <v>7</v>
      </c>
      <c r="D408" s="53" t="s">
        <v>5</v>
      </c>
      <c r="E408" s="41">
        <v>77303</v>
      </c>
      <c r="F408" s="42" t="s">
        <v>303</v>
      </c>
      <c r="G408" s="53" t="s">
        <v>73</v>
      </c>
      <c r="H408" s="57">
        <v>200</v>
      </c>
      <c r="I408" s="57">
        <v>0</v>
      </c>
      <c r="J408" s="57">
        <v>1000</v>
      </c>
      <c r="K408" s="31" t="s">
        <v>207</v>
      </c>
      <c r="L408" s="31"/>
      <c r="M408" s="31"/>
      <c r="O408" s="19"/>
    </row>
    <row r="409" spans="1:15" s="3" customFormat="1" ht="25.5">
      <c r="A409" s="47" t="s">
        <v>250</v>
      </c>
      <c r="B409" s="53" t="s">
        <v>35</v>
      </c>
      <c r="C409" s="53" t="s">
        <v>7</v>
      </c>
      <c r="D409" s="53" t="s">
        <v>5</v>
      </c>
      <c r="E409" s="41">
        <v>77303</v>
      </c>
      <c r="F409" s="42" t="s">
        <v>227</v>
      </c>
      <c r="G409" s="53"/>
      <c r="H409" s="49">
        <f t="shared" ref="H409:J410" si="92">H410</f>
        <v>200</v>
      </c>
      <c r="I409" s="49">
        <f t="shared" si="92"/>
        <v>0</v>
      </c>
      <c r="J409" s="49">
        <f t="shared" si="92"/>
        <v>0</v>
      </c>
      <c r="K409" s="31"/>
      <c r="L409" s="31"/>
      <c r="M409" s="31"/>
      <c r="O409" s="19"/>
    </row>
    <row r="410" spans="1:15" s="3" customFormat="1" ht="25.5">
      <c r="A410" s="47" t="s">
        <v>86</v>
      </c>
      <c r="B410" s="53" t="s">
        <v>35</v>
      </c>
      <c r="C410" s="53" t="s">
        <v>7</v>
      </c>
      <c r="D410" s="53" t="s">
        <v>5</v>
      </c>
      <c r="E410" s="41">
        <v>77303</v>
      </c>
      <c r="F410" s="42" t="s">
        <v>227</v>
      </c>
      <c r="G410" s="53" t="s">
        <v>72</v>
      </c>
      <c r="H410" s="49">
        <f t="shared" si="92"/>
        <v>200</v>
      </c>
      <c r="I410" s="49">
        <f t="shared" si="92"/>
        <v>0</v>
      </c>
      <c r="J410" s="49">
        <f t="shared" si="92"/>
        <v>0</v>
      </c>
      <c r="K410" s="31"/>
      <c r="L410" s="31"/>
      <c r="M410" s="31"/>
      <c r="O410" s="19"/>
    </row>
    <row r="411" spans="1:15" s="3" customFormat="1" ht="12.75">
      <c r="A411" s="47" t="s">
        <v>88</v>
      </c>
      <c r="B411" s="53" t="s">
        <v>35</v>
      </c>
      <c r="C411" s="53" t="s">
        <v>7</v>
      </c>
      <c r="D411" s="53" t="s">
        <v>5</v>
      </c>
      <c r="E411" s="41">
        <v>77303</v>
      </c>
      <c r="F411" s="42" t="s">
        <v>227</v>
      </c>
      <c r="G411" s="53" t="s">
        <v>73</v>
      </c>
      <c r="H411" s="57">
        <v>200</v>
      </c>
      <c r="I411" s="57">
        <v>0</v>
      </c>
      <c r="J411" s="57">
        <v>0</v>
      </c>
      <c r="K411" s="31" t="s">
        <v>207</v>
      </c>
      <c r="L411" s="31"/>
      <c r="M411" s="31"/>
      <c r="O411" s="19"/>
    </row>
    <row r="412" spans="1:15" s="3" customFormat="1" ht="25.5">
      <c r="A412" s="46" t="s">
        <v>204</v>
      </c>
      <c r="B412" s="53" t="s">
        <v>35</v>
      </c>
      <c r="C412" s="53" t="s">
        <v>7</v>
      </c>
      <c r="D412" s="53" t="s">
        <v>5</v>
      </c>
      <c r="E412" s="41">
        <v>77304</v>
      </c>
      <c r="F412" s="42" t="s">
        <v>113</v>
      </c>
      <c r="G412" s="53"/>
      <c r="H412" s="49">
        <f>H413+H420</f>
        <v>850.40000000000009</v>
      </c>
      <c r="I412" s="49">
        <f t="shared" ref="I412:J412" si="93">I413+I420</f>
        <v>1147.5</v>
      </c>
      <c r="J412" s="49">
        <f t="shared" si="93"/>
        <v>1537.9</v>
      </c>
      <c r="K412" s="30"/>
      <c r="L412" s="30"/>
      <c r="M412" s="31"/>
      <c r="O412" s="19"/>
    </row>
    <row r="413" spans="1:15" s="3" customFormat="1" ht="25.5">
      <c r="A413" s="47" t="s">
        <v>203</v>
      </c>
      <c r="B413" s="53" t="s">
        <v>35</v>
      </c>
      <c r="C413" s="53" t="s">
        <v>7</v>
      </c>
      <c r="D413" s="53" t="s">
        <v>5</v>
      </c>
      <c r="E413" s="41">
        <v>77304</v>
      </c>
      <c r="F413" s="41">
        <v>71800</v>
      </c>
      <c r="G413" s="53"/>
      <c r="H413" s="49">
        <f>H414+H417</f>
        <v>807.90000000000009</v>
      </c>
      <c r="I413" s="49">
        <f t="shared" ref="I413:J413" si="94">I414+I417</f>
        <v>1090.0999999999999</v>
      </c>
      <c r="J413" s="49">
        <f t="shared" si="94"/>
        <v>1461</v>
      </c>
      <c r="K413" s="30"/>
      <c r="L413" s="30"/>
      <c r="M413" s="31"/>
      <c r="O413" s="19"/>
    </row>
    <row r="414" spans="1:15" s="3" customFormat="1" ht="38.25">
      <c r="A414" s="47" t="s">
        <v>312</v>
      </c>
      <c r="B414" s="53" t="s">
        <v>35</v>
      </c>
      <c r="C414" s="53" t="s">
        <v>7</v>
      </c>
      <c r="D414" s="53" t="s">
        <v>5</v>
      </c>
      <c r="E414" s="41">
        <v>77304</v>
      </c>
      <c r="F414" s="41">
        <v>71801</v>
      </c>
      <c r="G414" s="53"/>
      <c r="H414" s="49">
        <f t="shared" ref="H414:J425" si="95">H415</f>
        <v>627.70000000000005</v>
      </c>
      <c r="I414" s="49">
        <f t="shared" si="95"/>
        <v>825.5</v>
      </c>
      <c r="J414" s="49">
        <f t="shared" si="95"/>
        <v>1085.2</v>
      </c>
      <c r="K414" s="30"/>
      <c r="L414" s="30"/>
      <c r="M414" s="31"/>
      <c r="O414" s="19"/>
    </row>
    <row r="415" spans="1:15" s="3" customFormat="1" ht="25.5">
      <c r="A415" s="47" t="s">
        <v>86</v>
      </c>
      <c r="B415" s="53" t="s">
        <v>35</v>
      </c>
      <c r="C415" s="53" t="s">
        <v>7</v>
      </c>
      <c r="D415" s="53" t="s">
        <v>5</v>
      </c>
      <c r="E415" s="41">
        <v>77304</v>
      </c>
      <c r="F415" s="41">
        <v>71801</v>
      </c>
      <c r="G415" s="53" t="s">
        <v>72</v>
      </c>
      <c r="H415" s="49">
        <f t="shared" si="95"/>
        <v>627.70000000000005</v>
      </c>
      <c r="I415" s="49">
        <f t="shared" si="95"/>
        <v>825.5</v>
      </c>
      <c r="J415" s="49">
        <f t="shared" si="95"/>
        <v>1085.2</v>
      </c>
      <c r="K415" s="30"/>
      <c r="L415" s="30"/>
      <c r="M415" s="31"/>
      <c r="N415" s="3" t="s">
        <v>161</v>
      </c>
      <c r="O415" s="19"/>
    </row>
    <row r="416" spans="1:15" s="3" customFormat="1" ht="12.75">
      <c r="A416" s="47" t="s">
        <v>88</v>
      </c>
      <c r="B416" s="53" t="s">
        <v>35</v>
      </c>
      <c r="C416" s="53" t="s">
        <v>7</v>
      </c>
      <c r="D416" s="53" t="s">
        <v>5</v>
      </c>
      <c r="E416" s="41">
        <v>77304</v>
      </c>
      <c r="F416" s="41">
        <v>71801</v>
      </c>
      <c r="G416" s="53" t="s">
        <v>73</v>
      </c>
      <c r="H416" s="57">
        <v>627.70000000000005</v>
      </c>
      <c r="I416" s="57">
        <v>825.5</v>
      </c>
      <c r="J416" s="57">
        <v>1085.2</v>
      </c>
      <c r="K416" s="31" t="s">
        <v>207</v>
      </c>
      <c r="L416" s="31"/>
      <c r="M416" s="31"/>
      <c r="N416" s="3" t="s">
        <v>162</v>
      </c>
      <c r="O416" s="19"/>
    </row>
    <row r="417" spans="1:15" s="3" customFormat="1" ht="38.25">
      <c r="A417" s="47" t="s">
        <v>313</v>
      </c>
      <c r="B417" s="53" t="s">
        <v>35</v>
      </c>
      <c r="C417" s="53" t="s">
        <v>7</v>
      </c>
      <c r="D417" s="53" t="s">
        <v>5</v>
      </c>
      <c r="E417" s="41">
        <v>77304</v>
      </c>
      <c r="F417" s="41">
        <v>71802</v>
      </c>
      <c r="G417" s="53"/>
      <c r="H417" s="49">
        <f t="shared" si="95"/>
        <v>180.2</v>
      </c>
      <c r="I417" s="49">
        <f t="shared" si="95"/>
        <v>264.60000000000002</v>
      </c>
      <c r="J417" s="49">
        <f t="shared" si="95"/>
        <v>375.8</v>
      </c>
      <c r="K417" s="30"/>
      <c r="L417" s="31"/>
      <c r="M417" s="31"/>
      <c r="O417" s="19"/>
    </row>
    <row r="418" spans="1:15" s="3" customFormat="1" ht="25.5">
      <c r="A418" s="47" t="s">
        <v>86</v>
      </c>
      <c r="B418" s="53" t="s">
        <v>35</v>
      </c>
      <c r="C418" s="53" t="s">
        <v>7</v>
      </c>
      <c r="D418" s="53" t="s">
        <v>5</v>
      </c>
      <c r="E418" s="41">
        <v>77304</v>
      </c>
      <c r="F418" s="41">
        <v>71802</v>
      </c>
      <c r="G418" s="53" t="s">
        <v>72</v>
      </c>
      <c r="H418" s="49">
        <f t="shared" si="95"/>
        <v>180.2</v>
      </c>
      <c r="I418" s="49">
        <f t="shared" si="95"/>
        <v>264.60000000000002</v>
      </c>
      <c r="J418" s="49">
        <f t="shared" si="95"/>
        <v>375.8</v>
      </c>
      <c r="K418" s="30"/>
      <c r="L418" s="31"/>
      <c r="M418" s="31"/>
      <c r="O418" s="19"/>
    </row>
    <row r="419" spans="1:15" s="3" customFormat="1" ht="12.75">
      <c r="A419" s="47" t="s">
        <v>88</v>
      </c>
      <c r="B419" s="53" t="s">
        <v>35</v>
      </c>
      <c r="C419" s="53" t="s">
        <v>7</v>
      </c>
      <c r="D419" s="53" t="s">
        <v>5</v>
      </c>
      <c r="E419" s="41">
        <v>77304</v>
      </c>
      <c r="F419" s="41">
        <v>71802</v>
      </c>
      <c r="G419" s="53" t="s">
        <v>73</v>
      </c>
      <c r="H419" s="57">
        <v>180.2</v>
      </c>
      <c r="I419" s="57">
        <v>264.60000000000002</v>
      </c>
      <c r="J419" s="57">
        <v>375.8</v>
      </c>
      <c r="K419" s="31" t="s">
        <v>207</v>
      </c>
      <c r="L419" s="31"/>
      <c r="M419" s="31"/>
      <c r="O419" s="19"/>
    </row>
    <row r="420" spans="1:15" s="3" customFormat="1" ht="25.5">
      <c r="A420" s="47" t="s">
        <v>252</v>
      </c>
      <c r="B420" s="53" t="s">
        <v>35</v>
      </c>
      <c r="C420" s="53" t="s">
        <v>7</v>
      </c>
      <c r="D420" s="53" t="s">
        <v>5</v>
      </c>
      <c r="E420" s="41">
        <v>77304</v>
      </c>
      <c r="F420" s="41" t="s">
        <v>251</v>
      </c>
      <c r="G420" s="53"/>
      <c r="H420" s="49">
        <f>H421+H424</f>
        <v>42.5</v>
      </c>
      <c r="I420" s="49">
        <f t="shared" ref="I420:J420" si="96">I421+I424</f>
        <v>57.4</v>
      </c>
      <c r="J420" s="49">
        <f t="shared" si="96"/>
        <v>76.900000000000006</v>
      </c>
      <c r="K420" s="30"/>
      <c r="L420" s="31"/>
      <c r="M420" s="31"/>
      <c r="O420" s="19"/>
    </row>
    <row r="421" spans="1:15" s="3" customFormat="1" ht="38.25">
      <c r="A421" s="47" t="s">
        <v>316</v>
      </c>
      <c r="B421" s="53" t="s">
        <v>35</v>
      </c>
      <c r="C421" s="53" t="s">
        <v>7</v>
      </c>
      <c r="D421" s="53" t="s">
        <v>5</v>
      </c>
      <c r="E421" s="41">
        <v>77304</v>
      </c>
      <c r="F421" s="41" t="s">
        <v>314</v>
      </c>
      <c r="G421" s="53"/>
      <c r="H421" s="49">
        <f t="shared" si="95"/>
        <v>33</v>
      </c>
      <c r="I421" s="49">
        <f t="shared" si="95"/>
        <v>43.5</v>
      </c>
      <c r="J421" s="49">
        <f t="shared" si="95"/>
        <v>57.1</v>
      </c>
      <c r="K421" s="30"/>
      <c r="L421" s="31"/>
      <c r="M421" s="31"/>
      <c r="O421" s="19"/>
    </row>
    <row r="422" spans="1:15" s="3" customFormat="1" ht="25.5">
      <c r="A422" s="47" t="s">
        <v>86</v>
      </c>
      <c r="B422" s="53" t="s">
        <v>35</v>
      </c>
      <c r="C422" s="53" t="s">
        <v>7</v>
      </c>
      <c r="D422" s="53" t="s">
        <v>5</v>
      </c>
      <c r="E422" s="41">
        <v>77304</v>
      </c>
      <c r="F422" s="41" t="s">
        <v>314</v>
      </c>
      <c r="G422" s="53" t="s">
        <v>72</v>
      </c>
      <c r="H422" s="49">
        <f t="shared" si="95"/>
        <v>33</v>
      </c>
      <c r="I422" s="49">
        <f t="shared" si="95"/>
        <v>43.5</v>
      </c>
      <c r="J422" s="49">
        <f t="shared" si="95"/>
        <v>57.1</v>
      </c>
      <c r="K422" s="30"/>
      <c r="L422" s="31"/>
      <c r="M422" s="31"/>
      <c r="O422" s="19"/>
    </row>
    <row r="423" spans="1:15" s="3" customFormat="1" ht="12.75">
      <c r="A423" s="47" t="s">
        <v>88</v>
      </c>
      <c r="B423" s="53" t="s">
        <v>35</v>
      </c>
      <c r="C423" s="53" t="s">
        <v>7</v>
      </c>
      <c r="D423" s="53" t="s">
        <v>5</v>
      </c>
      <c r="E423" s="41">
        <v>77304</v>
      </c>
      <c r="F423" s="41" t="s">
        <v>314</v>
      </c>
      <c r="G423" s="53" t="s">
        <v>73</v>
      </c>
      <c r="H423" s="57">
        <v>33</v>
      </c>
      <c r="I423" s="57">
        <v>43.5</v>
      </c>
      <c r="J423" s="57">
        <v>57.1</v>
      </c>
      <c r="K423" s="31" t="s">
        <v>207</v>
      </c>
      <c r="L423" s="31"/>
      <c r="M423" s="31"/>
      <c r="O423" s="19"/>
    </row>
    <row r="424" spans="1:15" s="3" customFormat="1" ht="38.25">
      <c r="A424" s="47" t="s">
        <v>317</v>
      </c>
      <c r="B424" s="53" t="s">
        <v>35</v>
      </c>
      <c r="C424" s="53" t="s">
        <v>7</v>
      </c>
      <c r="D424" s="53" t="s">
        <v>5</v>
      </c>
      <c r="E424" s="41">
        <v>77304</v>
      </c>
      <c r="F424" s="41" t="s">
        <v>315</v>
      </c>
      <c r="G424" s="53"/>
      <c r="H424" s="49">
        <f t="shared" si="95"/>
        <v>9.5</v>
      </c>
      <c r="I424" s="49">
        <f t="shared" si="95"/>
        <v>13.9</v>
      </c>
      <c r="J424" s="49">
        <f t="shared" si="95"/>
        <v>19.8</v>
      </c>
      <c r="K424" s="30"/>
      <c r="L424" s="31"/>
      <c r="M424" s="31"/>
      <c r="O424" s="19"/>
    </row>
    <row r="425" spans="1:15" s="3" customFormat="1" ht="25.5">
      <c r="A425" s="47" t="s">
        <v>86</v>
      </c>
      <c r="B425" s="53" t="s">
        <v>35</v>
      </c>
      <c r="C425" s="53" t="s">
        <v>7</v>
      </c>
      <c r="D425" s="53" t="s">
        <v>5</v>
      </c>
      <c r="E425" s="41">
        <v>77304</v>
      </c>
      <c r="F425" s="41" t="s">
        <v>315</v>
      </c>
      <c r="G425" s="53" t="s">
        <v>72</v>
      </c>
      <c r="H425" s="49">
        <f t="shared" si="95"/>
        <v>9.5</v>
      </c>
      <c r="I425" s="49">
        <f t="shared" si="95"/>
        <v>13.9</v>
      </c>
      <c r="J425" s="49">
        <f t="shared" si="95"/>
        <v>19.8</v>
      </c>
      <c r="K425" s="30"/>
      <c r="L425" s="31"/>
      <c r="M425" s="31"/>
      <c r="O425" s="19"/>
    </row>
    <row r="426" spans="1:15" s="3" customFormat="1" ht="12.75">
      <c r="A426" s="47" t="s">
        <v>88</v>
      </c>
      <c r="B426" s="53" t="s">
        <v>35</v>
      </c>
      <c r="C426" s="53" t="s">
        <v>7</v>
      </c>
      <c r="D426" s="53" t="s">
        <v>5</v>
      </c>
      <c r="E426" s="41">
        <v>77304</v>
      </c>
      <c r="F426" s="41" t="s">
        <v>315</v>
      </c>
      <c r="G426" s="53" t="s">
        <v>73</v>
      </c>
      <c r="H426" s="57">
        <v>9.5</v>
      </c>
      <c r="I426" s="57">
        <v>13.9</v>
      </c>
      <c r="J426" s="57">
        <v>19.8</v>
      </c>
      <c r="K426" s="31" t="s">
        <v>207</v>
      </c>
      <c r="L426" s="31"/>
      <c r="M426" s="31"/>
      <c r="O426" s="19"/>
    </row>
    <row r="427" spans="1:15" s="3" customFormat="1" ht="12.75">
      <c r="A427" s="47" t="s">
        <v>20</v>
      </c>
      <c r="B427" s="53" t="s">
        <v>35</v>
      </c>
      <c r="C427" s="53" t="s">
        <v>7</v>
      </c>
      <c r="D427" s="53" t="s">
        <v>7</v>
      </c>
      <c r="E427" s="53"/>
      <c r="F427" s="53"/>
      <c r="G427" s="53"/>
      <c r="H427" s="49">
        <f>H428</f>
        <v>444.70000000000005</v>
      </c>
      <c r="I427" s="49">
        <f>I428</f>
        <v>399</v>
      </c>
      <c r="J427" s="49">
        <f>J428</f>
        <v>440.85</v>
      </c>
      <c r="K427" s="30"/>
      <c r="L427" s="30"/>
      <c r="M427" s="30"/>
      <c r="O427" s="12"/>
    </row>
    <row r="428" spans="1:15" s="3" customFormat="1" ht="12.75">
      <c r="A428" s="47" t="s">
        <v>273</v>
      </c>
      <c r="B428" s="53" t="s">
        <v>35</v>
      </c>
      <c r="C428" s="53" t="s">
        <v>7</v>
      </c>
      <c r="D428" s="53" t="s">
        <v>7</v>
      </c>
      <c r="E428" s="41">
        <v>79000</v>
      </c>
      <c r="F428" s="42" t="s">
        <v>113</v>
      </c>
      <c r="G428" s="53"/>
      <c r="H428" s="49">
        <f>H433+H429</f>
        <v>444.70000000000005</v>
      </c>
      <c r="I428" s="49">
        <f>I433+I429</f>
        <v>399</v>
      </c>
      <c r="J428" s="49">
        <f>J433+J429</f>
        <v>440.85</v>
      </c>
      <c r="K428" s="32"/>
      <c r="L428" s="32"/>
      <c r="M428" s="32"/>
      <c r="O428" s="13"/>
    </row>
    <row r="429" spans="1:15" s="3" customFormat="1" ht="25.5">
      <c r="A429" s="44" t="s">
        <v>286</v>
      </c>
      <c r="B429" s="53" t="s">
        <v>35</v>
      </c>
      <c r="C429" s="53" t="s">
        <v>7</v>
      </c>
      <c r="D429" s="53" t="s">
        <v>7</v>
      </c>
      <c r="E429" s="41">
        <v>79001</v>
      </c>
      <c r="F429" s="42" t="s">
        <v>113</v>
      </c>
      <c r="G429" s="53"/>
      <c r="H429" s="49">
        <f t="shared" ref="H429:J431" si="97">H430</f>
        <v>317.60000000000002</v>
      </c>
      <c r="I429" s="49">
        <f t="shared" si="97"/>
        <v>320.5</v>
      </c>
      <c r="J429" s="49">
        <f t="shared" si="97"/>
        <v>323.10000000000002</v>
      </c>
      <c r="K429" s="30"/>
      <c r="L429" s="30"/>
      <c r="M429" s="30"/>
      <c r="O429" s="12"/>
    </row>
    <row r="430" spans="1:15" s="3" customFormat="1" ht="25.5">
      <c r="A430" s="44" t="s">
        <v>287</v>
      </c>
      <c r="B430" s="53" t="s">
        <v>35</v>
      </c>
      <c r="C430" s="53" t="s">
        <v>7</v>
      </c>
      <c r="D430" s="53" t="s">
        <v>7</v>
      </c>
      <c r="E430" s="41">
        <v>79001</v>
      </c>
      <c r="F430" s="41">
        <v>99990</v>
      </c>
      <c r="G430" s="53"/>
      <c r="H430" s="49">
        <f t="shared" si="97"/>
        <v>317.60000000000002</v>
      </c>
      <c r="I430" s="49">
        <f t="shared" si="97"/>
        <v>320.5</v>
      </c>
      <c r="J430" s="49">
        <f t="shared" si="97"/>
        <v>323.10000000000002</v>
      </c>
      <c r="K430" s="30"/>
      <c r="L430" s="30"/>
      <c r="M430" s="30"/>
      <c r="O430" s="12"/>
    </row>
    <row r="431" spans="1:15" s="3" customFormat="1" ht="38.25">
      <c r="A431" s="47" t="s">
        <v>71</v>
      </c>
      <c r="B431" s="53" t="s">
        <v>35</v>
      </c>
      <c r="C431" s="53" t="s">
        <v>7</v>
      </c>
      <c r="D431" s="53" t="s">
        <v>7</v>
      </c>
      <c r="E431" s="41">
        <v>79001</v>
      </c>
      <c r="F431" s="41">
        <v>99990</v>
      </c>
      <c r="G431" s="53" t="s">
        <v>72</v>
      </c>
      <c r="H431" s="49">
        <f t="shared" si="97"/>
        <v>317.60000000000002</v>
      </c>
      <c r="I431" s="49">
        <f t="shared" si="97"/>
        <v>320.5</v>
      </c>
      <c r="J431" s="49">
        <f t="shared" si="97"/>
        <v>323.10000000000002</v>
      </c>
      <c r="K431" s="30"/>
      <c r="L431" s="30"/>
      <c r="M431" s="30"/>
      <c r="O431" s="12"/>
    </row>
    <row r="432" spans="1:15" s="3" customFormat="1" ht="12.75">
      <c r="A432" s="47" t="s">
        <v>88</v>
      </c>
      <c r="B432" s="53" t="s">
        <v>35</v>
      </c>
      <c r="C432" s="53" t="s">
        <v>7</v>
      </c>
      <c r="D432" s="53" t="s">
        <v>7</v>
      </c>
      <c r="E432" s="41">
        <v>79001</v>
      </c>
      <c r="F432" s="41">
        <v>99990</v>
      </c>
      <c r="G432" s="53" t="s">
        <v>73</v>
      </c>
      <c r="H432" s="62">
        <v>317.60000000000002</v>
      </c>
      <c r="I432" s="62">
        <v>320.5</v>
      </c>
      <c r="J432" s="62">
        <v>323.10000000000002</v>
      </c>
      <c r="K432" s="31" t="s">
        <v>207</v>
      </c>
      <c r="L432" s="31"/>
      <c r="M432" s="31"/>
      <c r="O432" s="19"/>
    </row>
    <row r="433" spans="1:15" s="3" customFormat="1" ht="12.75">
      <c r="A433" s="44" t="s">
        <v>148</v>
      </c>
      <c r="B433" s="53" t="s">
        <v>35</v>
      </c>
      <c r="C433" s="53" t="s">
        <v>7</v>
      </c>
      <c r="D433" s="53" t="s">
        <v>7</v>
      </c>
      <c r="E433" s="41">
        <v>79002</v>
      </c>
      <c r="F433" s="42" t="s">
        <v>113</v>
      </c>
      <c r="G433" s="53"/>
      <c r="H433" s="49">
        <f>H434</f>
        <v>127.1</v>
      </c>
      <c r="I433" s="49">
        <f t="shared" ref="I433:J433" si="98">I434</f>
        <v>78.5</v>
      </c>
      <c r="J433" s="49">
        <f t="shared" si="98"/>
        <v>117.75</v>
      </c>
      <c r="K433" s="32"/>
      <c r="L433" s="32"/>
      <c r="M433" s="32"/>
      <c r="O433" s="13"/>
    </row>
    <row r="434" spans="1:15" s="3" customFormat="1" ht="12.75">
      <c r="A434" s="44" t="s">
        <v>102</v>
      </c>
      <c r="B434" s="53" t="s">
        <v>35</v>
      </c>
      <c r="C434" s="53" t="s">
        <v>7</v>
      </c>
      <c r="D434" s="53" t="s">
        <v>7</v>
      </c>
      <c r="E434" s="41">
        <v>79002</v>
      </c>
      <c r="F434" s="41">
        <v>99260</v>
      </c>
      <c r="G434" s="53"/>
      <c r="H434" s="49">
        <f t="shared" ref="H434:J435" si="99">H435</f>
        <v>127.1</v>
      </c>
      <c r="I434" s="49">
        <f t="shared" si="99"/>
        <v>78.5</v>
      </c>
      <c r="J434" s="49">
        <f t="shared" si="99"/>
        <v>117.75</v>
      </c>
      <c r="K434" s="32"/>
      <c r="L434" s="32"/>
      <c r="M434" s="32"/>
      <c r="O434" s="13"/>
    </row>
    <row r="435" spans="1:15" s="3" customFormat="1" ht="12.75">
      <c r="A435" s="47" t="s">
        <v>60</v>
      </c>
      <c r="B435" s="53" t="s">
        <v>35</v>
      </c>
      <c r="C435" s="53" t="s">
        <v>7</v>
      </c>
      <c r="D435" s="53" t="s">
        <v>7</v>
      </c>
      <c r="E435" s="41">
        <v>79002</v>
      </c>
      <c r="F435" s="41">
        <v>99260</v>
      </c>
      <c r="G435" s="53" t="s">
        <v>59</v>
      </c>
      <c r="H435" s="49">
        <f t="shared" si="99"/>
        <v>127.1</v>
      </c>
      <c r="I435" s="49">
        <f t="shared" si="99"/>
        <v>78.5</v>
      </c>
      <c r="J435" s="49">
        <f t="shared" si="99"/>
        <v>117.75</v>
      </c>
      <c r="K435" s="32"/>
      <c r="L435" s="32"/>
      <c r="M435" s="32"/>
      <c r="O435" s="13"/>
    </row>
    <row r="436" spans="1:15" s="3" customFormat="1" ht="25.5">
      <c r="A436" s="47" t="s">
        <v>61</v>
      </c>
      <c r="B436" s="53" t="s">
        <v>35</v>
      </c>
      <c r="C436" s="53" t="s">
        <v>7</v>
      </c>
      <c r="D436" s="53" t="s">
        <v>7</v>
      </c>
      <c r="E436" s="41">
        <v>79002</v>
      </c>
      <c r="F436" s="41">
        <v>99260</v>
      </c>
      <c r="G436" s="53" t="s">
        <v>17</v>
      </c>
      <c r="H436" s="62">
        <v>127.1</v>
      </c>
      <c r="I436" s="62">
        <v>78.5</v>
      </c>
      <c r="J436" s="62">
        <v>117.75</v>
      </c>
      <c r="K436" s="31" t="s">
        <v>207</v>
      </c>
      <c r="L436" s="33"/>
      <c r="M436" s="33"/>
      <c r="O436" s="20"/>
    </row>
    <row r="437" spans="1:15" s="3" customFormat="1" ht="12.75">
      <c r="A437" s="47" t="s">
        <v>23</v>
      </c>
      <c r="B437" s="53" t="s">
        <v>35</v>
      </c>
      <c r="C437" s="53" t="s">
        <v>7</v>
      </c>
      <c r="D437" s="53" t="s">
        <v>16</v>
      </c>
      <c r="E437" s="53"/>
      <c r="F437" s="53"/>
      <c r="G437" s="53"/>
      <c r="H437" s="49">
        <f>H438</f>
        <v>1996.1000000000001</v>
      </c>
      <c r="I437" s="49">
        <f>I438</f>
        <v>1934</v>
      </c>
      <c r="J437" s="49">
        <f>J438</f>
        <v>1974.2</v>
      </c>
      <c r="K437" s="32"/>
      <c r="L437" s="32"/>
      <c r="M437" s="32"/>
      <c r="O437" s="13"/>
    </row>
    <row r="438" spans="1:15" s="3" customFormat="1" ht="12.75">
      <c r="A438" s="47" t="s">
        <v>276</v>
      </c>
      <c r="B438" s="53" t="s">
        <v>35</v>
      </c>
      <c r="C438" s="53" t="s">
        <v>7</v>
      </c>
      <c r="D438" s="53" t="s">
        <v>16</v>
      </c>
      <c r="E438" s="41">
        <v>77000</v>
      </c>
      <c r="F438" s="42" t="s">
        <v>113</v>
      </c>
      <c r="G438" s="53"/>
      <c r="H438" s="49">
        <f>H439+H446+H453+H461+H465</f>
        <v>1996.1000000000001</v>
      </c>
      <c r="I438" s="49">
        <f t="shared" ref="I438:J438" si="100">I439+I446+I453+I461+I465</f>
        <v>1934</v>
      </c>
      <c r="J438" s="49">
        <f t="shared" si="100"/>
        <v>1974.2</v>
      </c>
      <c r="K438" s="32"/>
      <c r="L438" s="32"/>
      <c r="M438" s="32"/>
      <c r="O438" s="13"/>
    </row>
    <row r="439" spans="1:15" s="3" customFormat="1" ht="12.75">
      <c r="A439" s="47" t="s">
        <v>277</v>
      </c>
      <c r="B439" s="53" t="s">
        <v>35</v>
      </c>
      <c r="C439" s="53" t="s">
        <v>7</v>
      </c>
      <c r="D439" s="53" t="s">
        <v>16</v>
      </c>
      <c r="E439" s="41">
        <v>77100</v>
      </c>
      <c r="F439" s="42" t="s">
        <v>113</v>
      </c>
      <c r="G439" s="53"/>
      <c r="H439" s="49">
        <f t="shared" ref="H439:J440" si="101">H440</f>
        <v>79.900000000000006</v>
      </c>
      <c r="I439" s="49">
        <f t="shared" si="101"/>
        <v>72.599999999999994</v>
      </c>
      <c r="J439" s="49">
        <f t="shared" si="101"/>
        <v>66.7</v>
      </c>
      <c r="K439" s="32"/>
      <c r="L439" s="32"/>
      <c r="M439" s="32"/>
      <c r="O439" s="13"/>
    </row>
    <row r="440" spans="1:15" s="3" customFormat="1" ht="51">
      <c r="A440" s="47" t="s">
        <v>221</v>
      </c>
      <c r="B440" s="53" t="s">
        <v>35</v>
      </c>
      <c r="C440" s="53" t="s">
        <v>7</v>
      </c>
      <c r="D440" s="53" t="s">
        <v>16</v>
      </c>
      <c r="E440" s="41">
        <v>77107</v>
      </c>
      <c r="F440" s="42" t="s">
        <v>113</v>
      </c>
      <c r="G440" s="53"/>
      <c r="H440" s="49">
        <f t="shared" si="101"/>
        <v>79.900000000000006</v>
      </c>
      <c r="I440" s="49">
        <f t="shared" si="101"/>
        <v>72.599999999999994</v>
      </c>
      <c r="J440" s="49">
        <f t="shared" si="101"/>
        <v>66.7</v>
      </c>
      <c r="K440" s="32"/>
      <c r="L440" s="32"/>
      <c r="M440" s="32"/>
      <c r="O440" s="13"/>
    </row>
    <row r="441" spans="1:15" s="3" customFormat="1" ht="51">
      <c r="A441" s="47" t="s">
        <v>149</v>
      </c>
      <c r="B441" s="53" t="s">
        <v>35</v>
      </c>
      <c r="C441" s="53" t="s">
        <v>7</v>
      </c>
      <c r="D441" s="53" t="s">
        <v>16</v>
      </c>
      <c r="E441" s="41">
        <v>77107</v>
      </c>
      <c r="F441" s="41">
        <v>77800</v>
      </c>
      <c r="G441" s="53"/>
      <c r="H441" s="49">
        <f>H442+H444</f>
        <v>79.900000000000006</v>
      </c>
      <c r="I441" s="49">
        <f>I442+I444</f>
        <v>72.599999999999994</v>
      </c>
      <c r="J441" s="49">
        <f>J442+J444</f>
        <v>66.7</v>
      </c>
      <c r="K441" s="32"/>
      <c r="L441" s="32"/>
      <c r="M441" s="32"/>
      <c r="N441" s="3" t="s">
        <v>161</v>
      </c>
      <c r="O441" s="13"/>
    </row>
    <row r="442" spans="1:15" s="3" customFormat="1" ht="38.25">
      <c r="A442" s="47" t="s">
        <v>56</v>
      </c>
      <c r="B442" s="53" t="s">
        <v>35</v>
      </c>
      <c r="C442" s="53" t="s">
        <v>7</v>
      </c>
      <c r="D442" s="53" t="s">
        <v>16</v>
      </c>
      <c r="E442" s="41">
        <v>77107</v>
      </c>
      <c r="F442" s="41">
        <v>77800</v>
      </c>
      <c r="G442" s="53" t="s">
        <v>55</v>
      </c>
      <c r="H442" s="49">
        <f>H443</f>
        <v>35.799999999999997</v>
      </c>
      <c r="I442" s="49">
        <f>I443</f>
        <v>37</v>
      </c>
      <c r="J442" s="49">
        <f>J443</f>
        <v>38.4</v>
      </c>
      <c r="K442" s="30"/>
      <c r="L442" s="30"/>
      <c r="M442" s="30"/>
      <c r="O442" s="12"/>
    </row>
    <row r="443" spans="1:15" s="3" customFormat="1" ht="12.75">
      <c r="A443" s="47" t="s">
        <v>75</v>
      </c>
      <c r="B443" s="53" t="s">
        <v>35</v>
      </c>
      <c r="C443" s="53" t="s">
        <v>7</v>
      </c>
      <c r="D443" s="53" t="s">
        <v>16</v>
      </c>
      <c r="E443" s="41">
        <v>77107</v>
      </c>
      <c r="F443" s="41">
        <v>77800</v>
      </c>
      <c r="G443" s="53" t="s">
        <v>74</v>
      </c>
      <c r="H443" s="62">
        <v>35.799999999999997</v>
      </c>
      <c r="I443" s="62">
        <v>37</v>
      </c>
      <c r="J443" s="62">
        <v>38.4</v>
      </c>
      <c r="K443" s="31" t="s">
        <v>207</v>
      </c>
      <c r="L443" s="31"/>
      <c r="M443" s="31"/>
      <c r="N443" s="3" t="s">
        <v>162</v>
      </c>
      <c r="O443" s="19"/>
    </row>
    <row r="444" spans="1:15" s="3" customFormat="1" ht="12.75">
      <c r="A444" s="47" t="s">
        <v>60</v>
      </c>
      <c r="B444" s="53" t="s">
        <v>35</v>
      </c>
      <c r="C444" s="53" t="s">
        <v>7</v>
      </c>
      <c r="D444" s="53" t="s">
        <v>16</v>
      </c>
      <c r="E444" s="41">
        <v>77107</v>
      </c>
      <c r="F444" s="41">
        <v>77800</v>
      </c>
      <c r="G444" s="53" t="s">
        <v>59</v>
      </c>
      <c r="H444" s="49">
        <f>H445</f>
        <v>44.100000000000009</v>
      </c>
      <c r="I444" s="49">
        <f>I445</f>
        <v>35.599999999999994</v>
      </c>
      <c r="J444" s="49">
        <f>J445</f>
        <v>28.300000000000004</v>
      </c>
      <c r="K444" s="30"/>
      <c r="L444" s="30"/>
      <c r="M444" s="30"/>
      <c r="O444" s="12"/>
    </row>
    <row r="445" spans="1:15" s="3" customFormat="1" ht="25.5">
      <c r="A445" s="47" t="s">
        <v>61</v>
      </c>
      <c r="B445" s="53" t="s">
        <v>35</v>
      </c>
      <c r="C445" s="53" t="s">
        <v>7</v>
      </c>
      <c r="D445" s="53" t="s">
        <v>16</v>
      </c>
      <c r="E445" s="41">
        <v>77107</v>
      </c>
      <c r="F445" s="41">
        <v>77800</v>
      </c>
      <c r="G445" s="53" t="s">
        <v>17</v>
      </c>
      <c r="H445" s="62">
        <v>44.100000000000009</v>
      </c>
      <c r="I445" s="62">
        <v>35.599999999999994</v>
      </c>
      <c r="J445" s="62">
        <v>28.300000000000004</v>
      </c>
      <c r="K445" s="31" t="s">
        <v>207</v>
      </c>
      <c r="L445" s="31"/>
      <c r="M445" s="31"/>
      <c r="N445" s="3" t="s">
        <v>162</v>
      </c>
      <c r="O445" s="19"/>
    </row>
    <row r="446" spans="1:15" s="3" customFormat="1" ht="12.75">
      <c r="A446" s="47" t="s">
        <v>278</v>
      </c>
      <c r="B446" s="53" t="s">
        <v>35</v>
      </c>
      <c r="C446" s="53" t="s">
        <v>7</v>
      </c>
      <c r="D446" s="53" t="s">
        <v>16</v>
      </c>
      <c r="E446" s="41">
        <v>77200</v>
      </c>
      <c r="F446" s="42" t="s">
        <v>113</v>
      </c>
      <c r="G446" s="53"/>
      <c r="H446" s="49">
        <f t="shared" ref="H446:J447" si="102">H447</f>
        <v>50.699999999999996</v>
      </c>
      <c r="I446" s="49">
        <f t="shared" si="102"/>
        <v>52.4</v>
      </c>
      <c r="J446" s="49">
        <f t="shared" si="102"/>
        <v>54</v>
      </c>
      <c r="K446" s="30"/>
      <c r="L446" s="30"/>
      <c r="M446" s="30"/>
      <c r="O446" s="12"/>
    </row>
    <row r="447" spans="1:15" s="3" customFormat="1" ht="12.75">
      <c r="A447" s="47" t="s">
        <v>145</v>
      </c>
      <c r="B447" s="53" t="s">
        <v>35</v>
      </c>
      <c r="C447" s="53" t="s">
        <v>7</v>
      </c>
      <c r="D447" s="53" t="s">
        <v>16</v>
      </c>
      <c r="E447" s="41">
        <v>77202</v>
      </c>
      <c r="F447" s="42" t="s">
        <v>113</v>
      </c>
      <c r="G447" s="53"/>
      <c r="H447" s="49">
        <f t="shared" si="102"/>
        <v>50.699999999999996</v>
      </c>
      <c r="I447" s="49">
        <f t="shared" si="102"/>
        <v>52.4</v>
      </c>
      <c r="J447" s="49">
        <f t="shared" si="102"/>
        <v>54</v>
      </c>
      <c r="K447" s="30"/>
      <c r="L447" s="30"/>
      <c r="M447" s="30"/>
      <c r="O447" s="12"/>
    </row>
    <row r="448" spans="1:15" s="3" customFormat="1" ht="102">
      <c r="A448" s="56" t="s">
        <v>95</v>
      </c>
      <c r="B448" s="53" t="s">
        <v>35</v>
      </c>
      <c r="C448" s="53" t="s">
        <v>7</v>
      </c>
      <c r="D448" s="53" t="s">
        <v>16</v>
      </c>
      <c r="E448" s="41">
        <v>77202</v>
      </c>
      <c r="F448" s="41">
        <v>77300</v>
      </c>
      <c r="G448" s="53"/>
      <c r="H448" s="49">
        <f>H449+H451</f>
        <v>50.699999999999996</v>
      </c>
      <c r="I448" s="49">
        <f>I449+I451</f>
        <v>52.4</v>
      </c>
      <c r="J448" s="49">
        <f>J449+J451</f>
        <v>54</v>
      </c>
      <c r="K448" s="30"/>
      <c r="L448" s="30"/>
      <c r="M448" s="30"/>
      <c r="N448" s="3" t="s">
        <v>161</v>
      </c>
      <c r="O448" s="12"/>
    </row>
    <row r="449" spans="1:15" s="3" customFormat="1" ht="38.25">
      <c r="A449" s="47" t="s">
        <v>56</v>
      </c>
      <c r="B449" s="53" t="s">
        <v>35</v>
      </c>
      <c r="C449" s="53" t="s">
        <v>7</v>
      </c>
      <c r="D449" s="53" t="s">
        <v>16</v>
      </c>
      <c r="E449" s="41">
        <v>77202</v>
      </c>
      <c r="F449" s="41">
        <v>77300</v>
      </c>
      <c r="G449" s="53" t="s">
        <v>55</v>
      </c>
      <c r="H449" s="49">
        <f>H450</f>
        <v>46.4</v>
      </c>
      <c r="I449" s="49">
        <f>I450</f>
        <v>48</v>
      </c>
      <c r="J449" s="49">
        <f>J450</f>
        <v>49.8</v>
      </c>
      <c r="K449" s="30"/>
      <c r="L449" s="30"/>
      <c r="M449" s="30"/>
      <c r="O449" s="12"/>
    </row>
    <row r="450" spans="1:15" s="3" customFormat="1" ht="12.75">
      <c r="A450" s="47" t="s">
        <v>75</v>
      </c>
      <c r="B450" s="53" t="s">
        <v>35</v>
      </c>
      <c r="C450" s="53" t="s">
        <v>7</v>
      </c>
      <c r="D450" s="53" t="s">
        <v>16</v>
      </c>
      <c r="E450" s="41">
        <v>77202</v>
      </c>
      <c r="F450" s="41">
        <v>77300</v>
      </c>
      <c r="G450" s="53" t="s">
        <v>74</v>
      </c>
      <c r="H450" s="62">
        <v>46.4</v>
      </c>
      <c r="I450" s="62">
        <v>48</v>
      </c>
      <c r="J450" s="62">
        <v>49.8</v>
      </c>
      <c r="K450" s="31" t="s">
        <v>207</v>
      </c>
      <c r="L450" s="31"/>
      <c r="M450" s="31"/>
      <c r="N450" s="3" t="s">
        <v>162</v>
      </c>
      <c r="O450" s="19"/>
    </row>
    <row r="451" spans="1:15" s="3" customFormat="1" ht="12.75">
      <c r="A451" s="47" t="s">
        <v>60</v>
      </c>
      <c r="B451" s="53" t="s">
        <v>35</v>
      </c>
      <c r="C451" s="53" t="s">
        <v>7</v>
      </c>
      <c r="D451" s="53" t="s">
        <v>16</v>
      </c>
      <c r="E451" s="41">
        <v>77202</v>
      </c>
      <c r="F451" s="41">
        <v>77300</v>
      </c>
      <c r="G451" s="53" t="s">
        <v>59</v>
      </c>
      <c r="H451" s="49">
        <f>H452</f>
        <v>4.3</v>
      </c>
      <c r="I451" s="49">
        <f>I452</f>
        <v>4.4000000000000004</v>
      </c>
      <c r="J451" s="49">
        <f>J452</f>
        <v>4.2</v>
      </c>
      <c r="K451" s="30"/>
      <c r="L451" s="30"/>
      <c r="M451" s="30"/>
      <c r="O451" s="12"/>
    </row>
    <row r="452" spans="1:15" s="3" customFormat="1" ht="25.5">
      <c r="A452" s="47" t="s">
        <v>61</v>
      </c>
      <c r="B452" s="53" t="s">
        <v>35</v>
      </c>
      <c r="C452" s="53" t="s">
        <v>7</v>
      </c>
      <c r="D452" s="53" t="s">
        <v>16</v>
      </c>
      <c r="E452" s="41">
        <v>77202</v>
      </c>
      <c r="F452" s="41">
        <v>77300</v>
      </c>
      <c r="G452" s="53" t="s">
        <v>17</v>
      </c>
      <c r="H452" s="62">
        <v>4.3</v>
      </c>
      <c r="I452" s="62">
        <v>4.4000000000000004</v>
      </c>
      <c r="J452" s="62">
        <v>4.2</v>
      </c>
      <c r="K452" s="31" t="s">
        <v>207</v>
      </c>
      <c r="L452" s="31"/>
      <c r="M452" s="31"/>
      <c r="N452" s="3" t="s">
        <v>162</v>
      </c>
      <c r="O452" s="19"/>
    </row>
    <row r="453" spans="1:15" s="3" customFormat="1" ht="25.5">
      <c r="A453" s="50" t="s">
        <v>151</v>
      </c>
      <c r="B453" s="53" t="s">
        <v>35</v>
      </c>
      <c r="C453" s="53" t="s">
        <v>7</v>
      </c>
      <c r="D453" s="53" t="s">
        <v>16</v>
      </c>
      <c r="E453" s="41">
        <v>77001</v>
      </c>
      <c r="F453" s="42" t="s">
        <v>113</v>
      </c>
      <c r="G453" s="53"/>
      <c r="H453" s="49">
        <f>H454</f>
        <v>1673.1000000000001</v>
      </c>
      <c r="I453" s="49">
        <f>I454</f>
        <v>1616.6</v>
      </c>
      <c r="J453" s="49">
        <f>J454</f>
        <v>1661.1</v>
      </c>
      <c r="K453" s="30"/>
      <c r="L453" s="30"/>
      <c r="M453" s="30"/>
      <c r="O453" s="12"/>
    </row>
    <row r="454" spans="1:15" s="3" customFormat="1" ht="25.5">
      <c r="A454" s="50" t="s">
        <v>150</v>
      </c>
      <c r="B454" s="53" t="s">
        <v>35</v>
      </c>
      <c r="C454" s="53" t="s">
        <v>7</v>
      </c>
      <c r="D454" s="53" t="s">
        <v>16</v>
      </c>
      <c r="E454" s="41">
        <v>77001</v>
      </c>
      <c r="F454" s="42" t="s">
        <v>121</v>
      </c>
      <c r="G454" s="53"/>
      <c r="H454" s="49">
        <f>H455+H459+H457</f>
        <v>1673.1000000000001</v>
      </c>
      <c r="I454" s="49">
        <f>I455+I459+I457</f>
        <v>1616.6</v>
      </c>
      <c r="J454" s="49">
        <f>J455+J459+J457</f>
        <v>1661.1</v>
      </c>
      <c r="K454" s="30"/>
      <c r="L454" s="30"/>
      <c r="M454" s="30"/>
      <c r="O454" s="12"/>
    </row>
    <row r="455" spans="1:15" s="3" customFormat="1" ht="38.25">
      <c r="A455" s="47" t="s">
        <v>56</v>
      </c>
      <c r="B455" s="53" t="s">
        <v>35</v>
      </c>
      <c r="C455" s="53" t="s">
        <v>7</v>
      </c>
      <c r="D455" s="53" t="s">
        <v>16</v>
      </c>
      <c r="E455" s="41">
        <v>77001</v>
      </c>
      <c r="F455" s="42" t="s">
        <v>121</v>
      </c>
      <c r="G455" s="53" t="s">
        <v>55</v>
      </c>
      <c r="H455" s="49">
        <f>H456</f>
        <v>1478.3000000000002</v>
      </c>
      <c r="I455" s="49">
        <f>I456</f>
        <v>1524.3</v>
      </c>
      <c r="J455" s="49">
        <f>J456</f>
        <v>1580.7</v>
      </c>
      <c r="K455" s="30"/>
      <c r="L455" s="30"/>
      <c r="M455" s="30"/>
      <c r="O455" s="12"/>
    </row>
    <row r="456" spans="1:15" s="3" customFormat="1" ht="12.75">
      <c r="A456" s="47" t="s">
        <v>75</v>
      </c>
      <c r="B456" s="53" t="s">
        <v>35</v>
      </c>
      <c r="C456" s="53" t="s">
        <v>7</v>
      </c>
      <c r="D456" s="53" t="s">
        <v>16</v>
      </c>
      <c r="E456" s="41">
        <v>77001</v>
      </c>
      <c r="F456" s="42" t="s">
        <v>121</v>
      </c>
      <c r="G456" s="53" t="s">
        <v>74</v>
      </c>
      <c r="H456" s="62">
        <v>1478.3000000000002</v>
      </c>
      <c r="I456" s="62">
        <v>1524.3</v>
      </c>
      <c r="J456" s="62">
        <v>1580.7</v>
      </c>
      <c r="K456" s="31" t="s">
        <v>207</v>
      </c>
      <c r="L456" s="31"/>
      <c r="M456" s="31"/>
      <c r="N456" s="22"/>
      <c r="O456" s="19"/>
    </row>
    <row r="457" spans="1:15" s="3" customFormat="1" ht="12.75">
      <c r="A457" s="47" t="s">
        <v>60</v>
      </c>
      <c r="B457" s="53" t="s">
        <v>35</v>
      </c>
      <c r="C457" s="53" t="s">
        <v>7</v>
      </c>
      <c r="D457" s="53" t="s">
        <v>16</v>
      </c>
      <c r="E457" s="41">
        <v>77001</v>
      </c>
      <c r="F457" s="42" t="s">
        <v>121</v>
      </c>
      <c r="G457" s="53" t="s">
        <v>59</v>
      </c>
      <c r="H457" s="49">
        <f>H458</f>
        <v>191.2</v>
      </c>
      <c r="I457" s="49">
        <f>I458</f>
        <v>88.7</v>
      </c>
      <c r="J457" s="49">
        <f>J458</f>
        <v>76.8</v>
      </c>
      <c r="K457" s="30"/>
      <c r="L457" s="30"/>
      <c r="M457" s="31"/>
      <c r="N457" s="22"/>
      <c r="O457" s="19"/>
    </row>
    <row r="458" spans="1:15" s="3" customFormat="1" ht="25.5">
      <c r="A458" s="47" t="s">
        <v>61</v>
      </c>
      <c r="B458" s="53" t="s">
        <v>35</v>
      </c>
      <c r="C458" s="53" t="s">
        <v>7</v>
      </c>
      <c r="D458" s="53" t="s">
        <v>16</v>
      </c>
      <c r="E458" s="41">
        <v>77001</v>
      </c>
      <c r="F458" s="42" t="s">
        <v>121</v>
      </c>
      <c r="G458" s="53" t="s">
        <v>17</v>
      </c>
      <c r="H458" s="62">
        <v>191.2</v>
      </c>
      <c r="I458" s="62">
        <v>88.7</v>
      </c>
      <c r="J458" s="62">
        <v>76.8</v>
      </c>
      <c r="K458" s="31" t="s">
        <v>207</v>
      </c>
      <c r="L458" s="31"/>
      <c r="M458" s="31"/>
      <c r="N458" s="22"/>
      <c r="O458" s="19"/>
    </row>
    <row r="459" spans="1:15" s="3" customFormat="1" ht="12.75">
      <c r="A459" s="47" t="s">
        <v>64</v>
      </c>
      <c r="B459" s="53" t="s">
        <v>35</v>
      </c>
      <c r="C459" s="53" t="s">
        <v>7</v>
      </c>
      <c r="D459" s="53" t="s">
        <v>16</v>
      </c>
      <c r="E459" s="41">
        <v>77001</v>
      </c>
      <c r="F459" s="42" t="s">
        <v>121</v>
      </c>
      <c r="G459" s="53" t="s">
        <v>62</v>
      </c>
      <c r="H459" s="49">
        <f>H460</f>
        <v>3.6</v>
      </c>
      <c r="I459" s="49">
        <f>I460</f>
        <v>3.6</v>
      </c>
      <c r="J459" s="49">
        <f>J460</f>
        <v>3.6</v>
      </c>
      <c r="K459" s="30"/>
      <c r="L459" s="30"/>
      <c r="M459" s="30"/>
      <c r="O459" s="12"/>
    </row>
    <row r="460" spans="1:15" s="3" customFormat="1" ht="12.75">
      <c r="A460" s="47" t="s">
        <v>65</v>
      </c>
      <c r="B460" s="53" t="s">
        <v>35</v>
      </c>
      <c r="C460" s="53" t="s">
        <v>7</v>
      </c>
      <c r="D460" s="53" t="s">
        <v>16</v>
      </c>
      <c r="E460" s="41">
        <v>77001</v>
      </c>
      <c r="F460" s="42" t="s">
        <v>121</v>
      </c>
      <c r="G460" s="53" t="s">
        <v>63</v>
      </c>
      <c r="H460" s="62">
        <v>3.6</v>
      </c>
      <c r="I460" s="62">
        <v>3.6</v>
      </c>
      <c r="J460" s="62">
        <v>3.6</v>
      </c>
      <c r="K460" s="31" t="s">
        <v>207</v>
      </c>
      <c r="L460" s="31"/>
      <c r="M460" s="31"/>
      <c r="O460" s="19"/>
    </row>
    <row r="461" spans="1:15" s="3" customFormat="1" ht="25.5">
      <c r="A461" s="44" t="s">
        <v>153</v>
      </c>
      <c r="B461" s="53" t="s">
        <v>35</v>
      </c>
      <c r="C461" s="53" t="s">
        <v>7</v>
      </c>
      <c r="D461" s="53" t="s">
        <v>16</v>
      </c>
      <c r="E461" s="41">
        <v>77002</v>
      </c>
      <c r="F461" s="42" t="s">
        <v>113</v>
      </c>
      <c r="G461" s="53"/>
      <c r="H461" s="49">
        <f t="shared" ref="H461:J463" si="103">H462</f>
        <v>118.4</v>
      </c>
      <c r="I461" s="49">
        <f t="shared" si="103"/>
        <v>118.4</v>
      </c>
      <c r="J461" s="49">
        <f t="shared" si="103"/>
        <v>118.4</v>
      </c>
      <c r="K461" s="30"/>
      <c r="L461" s="30"/>
      <c r="M461" s="30"/>
      <c r="O461" s="12"/>
    </row>
    <row r="462" spans="1:15" s="3" customFormat="1" ht="25.5">
      <c r="A462" s="44" t="s">
        <v>152</v>
      </c>
      <c r="B462" s="53" t="s">
        <v>35</v>
      </c>
      <c r="C462" s="53" t="s">
        <v>7</v>
      </c>
      <c r="D462" s="53" t="s">
        <v>16</v>
      </c>
      <c r="E462" s="41">
        <v>77002</v>
      </c>
      <c r="F462" s="41">
        <v>99180</v>
      </c>
      <c r="G462" s="53"/>
      <c r="H462" s="49">
        <f t="shared" si="103"/>
        <v>118.4</v>
      </c>
      <c r="I462" s="49">
        <f t="shared" si="103"/>
        <v>118.4</v>
      </c>
      <c r="J462" s="49">
        <f t="shared" si="103"/>
        <v>118.4</v>
      </c>
      <c r="K462" s="30"/>
      <c r="L462" s="30"/>
      <c r="M462" s="30"/>
      <c r="O462" s="12"/>
    </row>
    <row r="463" spans="1:15" s="3" customFormat="1" ht="12.75">
      <c r="A463" s="47" t="s">
        <v>60</v>
      </c>
      <c r="B463" s="53" t="s">
        <v>35</v>
      </c>
      <c r="C463" s="53" t="s">
        <v>7</v>
      </c>
      <c r="D463" s="53" t="s">
        <v>16</v>
      </c>
      <c r="E463" s="41">
        <v>77002</v>
      </c>
      <c r="F463" s="41">
        <v>99180</v>
      </c>
      <c r="G463" s="53" t="s">
        <v>59</v>
      </c>
      <c r="H463" s="49">
        <f t="shared" si="103"/>
        <v>118.4</v>
      </c>
      <c r="I463" s="49">
        <f t="shared" si="103"/>
        <v>118.4</v>
      </c>
      <c r="J463" s="49">
        <f t="shared" si="103"/>
        <v>118.4</v>
      </c>
      <c r="K463" s="30"/>
      <c r="L463" s="30"/>
      <c r="M463" s="30"/>
      <c r="O463" s="12"/>
    </row>
    <row r="464" spans="1:15" s="3" customFormat="1" ht="25.5">
      <c r="A464" s="47" t="s">
        <v>61</v>
      </c>
      <c r="B464" s="53" t="s">
        <v>35</v>
      </c>
      <c r="C464" s="53" t="s">
        <v>7</v>
      </c>
      <c r="D464" s="53" t="s">
        <v>16</v>
      </c>
      <c r="E464" s="41">
        <v>77002</v>
      </c>
      <c r="F464" s="41">
        <v>99180</v>
      </c>
      <c r="G464" s="53" t="s">
        <v>17</v>
      </c>
      <c r="H464" s="62">
        <v>118.4</v>
      </c>
      <c r="I464" s="62">
        <v>118.4</v>
      </c>
      <c r="J464" s="62">
        <v>118.4</v>
      </c>
      <c r="K464" s="31" t="s">
        <v>207</v>
      </c>
      <c r="L464" s="31"/>
      <c r="M464" s="31"/>
      <c r="O464" s="19"/>
    </row>
    <row r="465" spans="1:15" s="3" customFormat="1" ht="12.75">
      <c r="A465" s="44" t="s">
        <v>154</v>
      </c>
      <c r="B465" s="53" t="s">
        <v>35</v>
      </c>
      <c r="C465" s="53" t="s">
        <v>7</v>
      </c>
      <c r="D465" s="53" t="s">
        <v>16</v>
      </c>
      <c r="E465" s="41">
        <v>77003</v>
      </c>
      <c r="F465" s="42" t="s">
        <v>113</v>
      </c>
      <c r="G465" s="53"/>
      <c r="H465" s="49">
        <f t="shared" ref="H465:J467" si="104">H466</f>
        <v>74</v>
      </c>
      <c r="I465" s="49">
        <f t="shared" si="104"/>
        <v>74</v>
      </c>
      <c r="J465" s="49">
        <f t="shared" si="104"/>
        <v>74</v>
      </c>
      <c r="K465" s="30"/>
      <c r="L465" s="30"/>
      <c r="M465" s="30"/>
      <c r="O465" s="12"/>
    </row>
    <row r="466" spans="1:15" s="3" customFormat="1" ht="12.75">
      <c r="A466" s="44" t="s">
        <v>103</v>
      </c>
      <c r="B466" s="53" t="s">
        <v>35</v>
      </c>
      <c r="C466" s="53" t="s">
        <v>7</v>
      </c>
      <c r="D466" s="53" t="s">
        <v>16</v>
      </c>
      <c r="E466" s="41">
        <v>77003</v>
      </c>
      <c r="F466" s="41">
        <v>99190</v>
      </c>
      <c r="G466" s="53"/>
      <c r="H466" s="49">
        <f t="shared" si="104"/>
        <v>74</v>
      </c>
      <c r="I466" s="49">
        <f t="shared" si="104"/>
        <v>74</v>
      </c>
      <c r="J466" s="49">
        <f t="shared" si="104"/>
        <v>74</v>
      </c>
      <c r="K466" s="30"/>
      <c r="L466" s="30"/>
      <c r="M466" s="30"/>
      <c r="O466" s="12"/>
    </row>
    <row r="467" spans="1:15" s="3" customFormat="1" ht="12.75">
      <c r="A467" s="47" t="s">
        <v>60</v>
      </c>
      <c r="B467" s="53" t="s">
        <v>35</v>
      </c>
      <c r="C467" s="53" t="s">
        <v>7</v>
      </c>
      <c r="D467" s="53" t="s">
        <v>16</v>
      </c>
      <c r="E467" s="41">
        <v>77003</v>
      </c>
      <c r="F467" s="41">
        <v>99190</v>
      </c>
      <c r="G467" s="53" t="s">
        <v>59</v>
      </c>
      <c r="H467" s="49">
        <f t="shared" si="104"/>
        <v>74</v>
      </c>
      <c r="I467" s="49">
        <f t="shared" si="104"/>
        <v>74</v>
      </c>
      <c r="J467" s="49">
        <f t="shared" si="104"/>
        <v>74</v>
      </c>
      <c r="K467" s="30"/>
      <c r="L467" s="30"/>
      <c r="M467" s="30"/>
      <c r="O467" s="12"/>
    </row>
    <row r="468" spans="1:15" s="3" customFormat="1" ht="25.5">
      <c r="A468" s="47" t="s">
        <v>61</v>
      </c>
      <c r="B468" s="53" t="s">
        <v>35</v>
      </c>
      <c r="C468" s="53" t="s">
        <v>7</v>
      </c>
      <c r="D468" s="53" t="s">
        <v>16</v>
      </c>
      <c r="E468" s="41">
        <v>77003</v>
      </c>
      <c r="F468" s="41">
        <v>99190</v>
      </c>
      <c r="G468" s="53" t="s">
        <v>17</v>
      </c>
      <c r="H468" s="62">
        <v>74</v>
      </c>
      <c r="I468" s="62">
        <v>74</v>
      </c>
      <c r="J468" s="62">
        <v>74</v>
      </c>
      <c r="K468" s="31" t="s">
        <v>207</v>
      </c>
      <c r="L468" s="31"/>
      <c r="M468" s="31"/>
      <c r="O468" s="19"/>
    </row>
    <row r="469" spans="1:15" s="3" customFormat="1" ht="12.75">
      <c r="A469" s="47" t="s">
        <v>49</v>
      </c>
      <c r="B469" s="53" t="s">
        <v>35</v>
      </c>
      <c r="C469" s="53" t="s">
        <v>3</v>
      </c>
      <c r="D469" s="53"/>
      <c r="E469" s="53"/>
      <c r="F469" s="53"/>
      <c r="G469" s="53"/>
      <c r="H469" s="49">
        <f>H470</f>
        <v>13723.44</v>
      </c>
      <c r="I469" s="49">
        <f>I470</f>
        <v>13374.579999999998</v>
      </c>
      <c r="J469" s="49">
        <f>J470</f>
        <v>15057.099999999999</v>
      </c>
      <c r="K469" s="30"/>
      <c r="L469" s="30"/>
      <c r="M469" s="30"/>
      <c r="O469" s="12"/>
    </row>
    <row r="470" spans="1:15" s="3" customFormat="1" ht="12.75">
      <c r="A470" s="47" t="s">
        <v>28</v>
      </c>
      <c r="B470" s="53" t="s">
        <v>35</v>
      </c>
      <c r="C470" s="53" t="s">
        <v>3</v>
      </c>
      <c r="D470" s="53" t="s">
        <v>1</v>
      </c>
      <c r="E470" s="53"/>
      <c r="F470" s="53"/>
      <c r="G470" s="53"/>
      <c r="H470" s="49">
        <f>H476+H471</f>
        <v>13723.44</v>
      </c>
      <c r="I470" s="49">
        <f>I476+I471</f>
        <v>13374.579999999998</v>
      </c>
      <c r="J470" s="49">
        <f>J476+J471</f>
        <v>15057.099999999999</v>
      </c>
      <c r="K470" s="30"/>
      <c r="L470" s="30"/>
      <c r="M470" s="30"/>
      <c r="O470" s="12"/>
    </row>
    <row r="471" spans="1:15" s="3" customFormat="1" ht="12.75">
      <c r="A471" s="47" t="s">
        <v>264</v>
      </c>
      <c r="B471" s="53" t="s">
        <v>35</v>
      </c>
      <c r="C471" s="53" t="s">
        <v>3</v>
      </c>
      <c r="D471" s="53" t="s">
        <v>1</v>
      </c>
      <c r="E471" s="41">
        <v>72000</v>
      </c>
      <c r="F471" s="42" t="s">
        <v>113</v>
      </c>
      <c r="G471" s="53"/>
      <c r="H471" s="49">
        <f t="shared" ref="H471:J474" si="105">H472</f>
        <v>16</v>
      </c>
      <c r="I471" s="49">
        <f t="shared" si="105"/>
        <v>16</v>
      </c>
      <c r="J471" s="49">
        <f t="shared" si="105"/>
        <v>16</v>
      </c>
      <c r="K471" s="30"/>
      <c r="L471" s="30"/>
      <c r="M471" s="30"/>
      <c r="O471" s="12"/>
    </row>
    <row r="472" spans="1:15" s="3" customFormat="1" ht="25.5">
      <c r="A472" s="47" t="s">
        <v>288</v>
      </c>
      <c r="B472" s="53" t="s">
        <v>35</v>
      </c>
      <c r="C472" s="53" t="s">
        <v>3</v>
      </c>
      <c r="D472" s="53" t="s">
        <v>1</v>
      </c>
      <c r="E472" s="41">
        <v>72001</v>
      </c>
      <c r="F472" s="42" t="s">
        <v>113</v>
      </c>
      <c r="G472" s="53"/>
      <c r="H472" s="49">
        <f t="shared" si="105"/>
        <v>16</v>
      </c>
      <c r="I472" s="49">
        <f t="shared" si="105"/>
        <v>16</v>
      </c>
      <c r="J472" s="49">
        <f t="shared" si="105"/>
        <v>16</v>
      </c>
      <c r="K472" s="30"/>
      <c r="L472" s="30"/>
      <c r="M472" s="30"/>
      <c r="O472" s="12"/>
    </row>
    <row r="473" spans="1:15" s="3" customFormat="1" ht="12.75">
      <c r="A473" s="47" t="s">
        <v>285</v>
      </c>
      <c r="B473" s="53" t="s">
        <v>35</v>
      </c>
      <c r="C473" s="53" t="s">
        <v>3</v>
      </c>
      <c r="D473" s="53" t="s">
        <v>1</v>
      </c>
      <c r="E473" s="41">
        <v>72001</v>
      </c>
      <c r="F473" s="41">
        <v>99990</v>
      </c>
      <c r="G473" s="53"/>
      <c r="H473" s="49">
        <f t="shared" si="105"/>
        <v>16</v>
      </c>
      <c r="I473" s="49">
        <f t="shared" si="105"/>
        <v>16</v>
      </c>
      <c r="J473" s="49">
        <f t="shared" si="105"/>
        <v>16</v>
      </c>
      <c r="K473" s="30"/>
      <c r="L473" s="30"/>
      <c r="M473" s="30"/>
      <c r="O473" s="12"/>
    </row>
    <row r="474" spans="1:15" s="3" customFormat="1" ht="12.75">
      <c r="A474" s="47" t="s">
        <v>60</v>
      </c>
      <c r="B474" s="53" t="s">
        <v>35</v>
      </c>
      <c r="C474" s="53" t="s">
        <v>3</v>
      </c>
      <c r="D474" s="53" t="s">
        <v>1</v>
      </c>
      <c r="E474" s="41">
        <v>72001</v>
      </c>
      <c r="F474" s="41">
        <v>99990</v>
      </c>
      <c r="G474" s="53" t="s">
        <v>59</v>
      </c>
      <c r="H474" s="49">
        <f t="shared" si="105"/>
        <v>16</v>
      </c>
      <c r="I474" s="49">
        <f t="shared" si="105"/>
        <v>16</v>
      </c>
      <c r="J474" s="49">
        <f t="shared" si="105"/>
        <v>16</v>
      </c>
      <c r="K474" s="30"/>
      <c r="L474" s="30"/>
      <c r="M474" s="30"/>
      <c r="O474" s="12"/>
    </row>
    <row r="475" spans="1:15" s="3" customFormat="1" ht="25.5">
      <c r="A475" s="47" t="s">
        <v>61</v>
      </c>
      <c r="B475" s="53" t="s">
        <v>35</v>
      </c>
      <c r="C475" s="53" t="s">
        <v>3</v>
      </c>
      <c r="D475" s="53" t="s">
        <v>1</v>
      </c>
      <c r="E475" s="41">
        <v>72001</v>
      </c>
      <c r="F475" s="41">
        <v>99990</v>
      </c>
      <c r="G475" s="53" t="s">
        <v>17</v>
      </c>
      <c r="H475" s="57">
        <v>16</v>
      </c>
      <c r="I475" s="57">
        <v>16</v>
      </c>
      <c r="J475" s="57">
        <v>16</v>
      </c>
      <c r="K475" s="31" t="s">
        <v>207</v>
      </c>
      <c r="L475" s="31"/>
      <c r="M475" s="30"/>
      <c r="O475" s="12"/>
    </row>
    <row r="476" spans="1:15" s="3" customFormat="1" ht="12.75">
      <c r="A476" s="47" t="s">
        <v>275</v>
      </c>
      <c r="B476" s="53" t="s">
        <v>35</v>
      </c>
      <c r="C476" s="53" t="s">
        <v>3</v>
      </c>
      <c r="D476" s="53" t="s">
        <v>1</v>
      </c>
      <c r="E476" s="41">
        <v>78000</v>
      </c>
      <c r="F476" s="42" t="s">
        <v>113</v>
      </c>
      <c r="G476" s="53"/>
      <c r="H476" s="49">
        <f>H477+H481+H485+H492+H496+H503</f>
        <v>13707.44</v>
      </c>
      <c r="I476" s="49">
        <f t="shared" ref="I476:J476" si="106">I477+I481+I485+I492+I496+I503</f>
        <v>13358.579999999998</v>
      </c>
      <c r="J476" s="49">
        <f t="shared" si="106"/>
        <v>15041.099999999999</v>
      </c>
      <c r="K476" s="30"/>
      <c r="L476" s="30"/>
      <c r="M476" s="30"/>
      <c r="O476" s="12"/>
    </row>
    <row r="477" spans="1:15" s="3" customFormat="1" ht="25.5">
      <c r="A477" s="47" t="s">
        <v>228</v>
      </c>
      <c r="B477" s="53" t="s">
        <v>35</v>
      </c>
      <c r="C477" s="53" t="s">
        <v>3</v>
      </c>
      <c r="D477" s="53" t="s">
        <v>1</v>
      </c>
      <c r="E477" s="41">
        <v>78001</v>
      </c>
      <c r="F477" s="42" t="s">
        <v>113</v>
      </c>
      <c r="G477" s="53"/>
      <c r="H477" s="49">
        <f t="shared" ref="H477:J479" si="107">H478</f>
        <v>1415.5</v>
      </c>
      <c r="I477" s="49">
        <f t="shared" si="107"/>
        <v>1384.7</v>
      </c>
      <c r="J477" s="49">
        <f t="shared" si="107"/>
        <v>1469</v>
      </c>
      <c r="K477" s="30"/>
      <c r="L477" s="30"/>
      <c r="M477" s="30"/>
      <c r="O477" s="12"/>
    </row>
    <row r="478" spans="1:15" s="3" customFormat="1" ht="25.5">
      <c r="A478" s="47" t="s">
        <v>104</v>
      </c>
      <c r="B478" s="53" t="s">
        <v>35</v>
      </c>
      <c r="C478" s="53" t="s">
        <v>3</v>
      </c>
      <c r="D478" s="53" t="s">
        <v>1</v>
      </c>
      <c r="E478" s="41">
        <v>78001</v>
      </c>
      <c r="F478" s="41">
        <v>99200</v>
      </c>
      <c r="G478" s="53"/>
      <c r="H478" s="49">
        <f t="shared" si="107"/>
        <v>1415.5</v>
      </c>
      <c r="I478" s="49">
        <f t="shared" si="107"/>
        <v>1384.7</v>
      </c>
      <c r="J478" s="49">
        <f t="shared" si="107"/>
        <v>1469</v>
      </c>
      <c r="K478" s="30"/>
      <c r="L478" s="30"/>
      <c r="M478" s="30"/>
      <c r="O478" s="12"/>
    </row>
    <row r="479" spans="1:15" s="3" customFormat="1" ht="25.5">
      <c r="A479" s="47" t="s">
        <v>86</v>
      </c>
      <c r="B479" s="53" t="s">
        <v>35</v>
      </c>
      <c r="C479" s="53" t="s">
        <v>3</v>
      </c>
      <c r="D479" s="53" t="s">
        <v>1</v>
      </c>
      <c r="E479" s="41">
        <v>78001</v>
      </c>
      <c r="F479" s="41">
        <v>99200</v>
      </c>
      <c r="G479" s="53" t="s">
        <v>72</v>
      </c>
      <c r="H479" s="49">
        <f t="shared" si="107"/>
        <v>1415.5</v>
      </c>
      <c r="I479" s="49">
        <f t="shared" si="107"/>
        <v>1384.7</v>
      </c>
      <c r="J479" s="49">
        <f t="shared" si="107"/>
        <v>1469</v>
      </c>
      <c r="K479" s="30"/>
      <c r="L479" s="30"/>
      <c r="M479" s="30"/>
      <c r="O479" s="12"/>
    </row>
    <row r="480" spans="1:15" s="3" customFormat="1" ht="12.75">
      <c r="A480" s="47" t="s">
        <v>88</v>
      </c>
      <c r="B480" s="53" t="s">
        <v>35</v>
      </c>
      <c r="C480" s="53" t="s">
        <v>3</v>
      </c>
      <c r="D480" s="53" t="s">
        <v>1</v>
      </c>
      <c r="E480" s="41">
        <v>78001</v>
      </c>
      <c r="F480" s="41">
        <v>99200</v>
      </c>
      <c r="G480" s="53" t="s">
        <v>73</v>
      </c>
      <c r="H480" s="62">
        <v>1415.5</v>
      </c>
      <c r="I480" s="62">
        <v>1384.7</v>
      </c>
      <c r="J480" s="62">
        <v>1469</v>
      </c>
      <c r="K480" s="31" t="s">
        <v>207</v>
      </c>
      <c r="L480" s="31"/>
      <c r="M480" s="31"/>
      <c r="O480" s="19"/>
    </row>
    <row r="481" spans="1:15" s="3" customFormat="1" ht="12.75">
      <c r="A481" s="44" t="s">
        <v>156</v>
      </c>
      <c r="B481" s="53" t="s">
        <v>35</v>
      </c>
      <c r="C481" s="53" t="s">
        <v>3</v>
      </c>
      <c r="D481" s="53" t="s">
        <v>1</v>
      </c>
      <c r="E481" s="41">
        <v>78003</v>
      </c>
      <c r="F481" s="42" t="s">
        <v>113</v>
      </c>
      <c r="G481" s="53"/>
      <c r="H481" s="49">
        <f t="shared" ref="H481:J483" si="108">H482</f>
        <v>5948.64</v>
      </c>
      <c r="I481" s="49">
        <f t="shared" si="108"/>
        <v>6172.3799999999992</v>
      </c>
      <c r="J481" s="49">
        <f t="shared" si="108"/>
        <v>7293.8</v>
      </c>
      <c r="K481" s="30"/>
      <c r="L481" s="30"/>
      <c r="M481" s="30"/>
      <c r="O481" s="12"/>
    </row>
    <row r="482" spans="1:15" s="3" customFormat="1" ht="12.75">
      <c r="A482" s="44" t="s">
        <v>155</v>
      </c>
      <c r="B482" s="53" t="s">
        <v>35</v>
      </c>
      <c r="C482" s="53" t="s">
        <v>3</v>
      </c>
      <c r="D482" s="53" t="s">
        <v>1</v>
      </c>
      <c r="E482" s="41">
        <v>78003</v>
      </c>
      <c r="F482" s="42" t="s">
        <v>137</v>
      </c>
      <c r="G482" s="53"/>
      <c r="H482" s="49">
        <f t="shared" si="108"/>
        <v>5948.64</v>
      </c>
      <c r="I482" s="49">
        <f t="shared" si="108"/>
        <v>6172.3799999999992</v>
      </c>
      <c r="J482" s="49">
        <f t="shared" si="108"/>
        <v>7293.8</v>
      </c>
      <c r="K482" s="30"/>
      <c r="L482" s="30"/>
      <c r="M482" s="30"/>
      <c r="O482" s="12"/>
    </row>
    <row r="483" spans="1:15" s="3" customFormat="1" ht="25.5">
      <c r="A483" s="47" t="s">
        <v>86</v>
      </c>
      <c r="B483" s="53" t="s">
        <v>35</v>
      </c>
      <c r="C483" s="53" t="s">
        <v>3</v>
      </c>
      <c r="D483" s="53" t="s">
        <v>1</v>
      </c>
      <c r="E483" s="41">
        <v>78003</v>
      </c>
      <c r="F483" s="42" t="s">
        <v>137</v>
      </c>
      <c r="G483" s="53" t="s">
        <v>72</v>
      </c>
      <c r="H483" s="49">
        <f t="shared" si="108"/>
        <v>5948.64</v>
      </c>
      <c r="I483" s="49">
        <f t="shared" si="108"/>
        <v>6172.3799999999992</v>
      </c>
      <c r="J483" s="49">
        <f t="shared" si="108"/>
        <v>7293.8</v>
      </c>
      <c r="K483" s="30"/>
      <c r="L483" s="30"/>
      <c r="M483" s="30"/>
      <c r="O483" s="12"/>
    </row>
    <row r="484" spans="1:15" s="3" customFormat="1" ht="12.75">
      <c r="A484" s="47" t="s">
        <v>88</v>
      </c>
      <c r="B484" s="53" t="s">
        <v>35</v>
      </c>
      <c r="C484" s="53" t="s">
        <v>3</v>
      </c>
      <c r="D484" s="53" t="s">
        <v>1</v>
      </c>
      <c r="E484" s="41">
        <v>78003</v>
      </c>
      <c r="F484" s="42" t="s">
        <v>137</v>
      </c>
      <c r="G484" s="53" t="s">
        <v>73</v>
      </c>
      <c r="H484" s="62">
        <v>5948.64</v>
      </c>
      <c r="I484" s="62">
        <v>6172.3799999999992</v>
      </c>
      <c r="J484" s="62">
        <v>7293.8</v>
      </c>
      <c r="K484" s="31" t="s">
        <v>207</v>
      </c>
      <c r="L484" s="31"/>
      <c r="M484" s="31"/>
      <c r="O484" s="19"/>
    </row>
    <row r="485" spans="1:15" s="3" customFormat="1" ht="12.75">
      <c r="A485" s="44" t="s">
        <v>158</v>
      </c>
      <c r="B485" s="53" t="s">
        <v>35</v>
      </c>
      <c r="C485" s="53" t="s">
        <v>3</v>
      </c>
      <c r="D485" s="53" t="s">
        <v>1</v>
      </c>
      <c r="E485" s="41">
        <v>78004</v>
      </c>
      <c r="F485" s="42" t="s">
        <v>113</v>
      </c>
      <c r="G485" s="53"/>
      <c r="H485" s="49">
        <f>H486+H489</f>
        <v>3525.2000000000003</v>
      </c>
      <c r="I485" s="49">
        <f>I486+I489</f>
        <v>3416.2000000000003</v>
      </c>
      <c r="J485" s="49">
        <f>J486+J489</f>
        <v>4043.5</v>
      </c>
      <c r="K485" s="30"/>
      <c r="L485" s="30"/>
      <c r="M485" s="30"/>
      <c r="O485" s="19"/>
    </row>
    <row r="486" spans="1:15" s="3" customFormat="1" ht="12.75">
      <c r="A486" s="44" t="s">
        <v>157</v>
      </c>
      <c r="B486" s="53" t="s">
        <v>35</v>
      </c>
      <c r="C486" s="53" t="s">
        <v>3</v>
      </c>
      <c r="D486" s="53" t="s">
        <v>1</v>
      </c>
      <c r="E486" s="41">
        <v>78004</v>
      </c>
      <c r="F486" s="41">
        <v>99210</v>
      </c>
      <c r="G486" s="53"/>
      <c r="H486" s="49">
        <f t="shared" ref="H486:J487" si="109">H487</f>
        <v>415.8</v>
      </c>
      <c r="I486" s="49">
        <f t="shared" si="109"/>
        <v>427.4</v>
      </c>
      <c r="J486" s="49">
        <f t="shared" si="109"/>
        <v>854.8</v>
      </c>
      <c r="K486" s="30"/>
      <c r="L486" s="30"/>
      <c r="M486" s="30"/>
      <c r="O486" s="12"/>
    </row>
    <row r="487" spans="1:15" s="3" customFormat="1" ht="12.75">
      <c r="A487" s="47" t="s">
        <v>60</v>
      </c>
      <c r="B487" s="53" t="s">
        <v>35</v>
      </c>
      <c r="C487" s="53" t="s">
        <v>3</v>
      </c>
      <c r="D487" s="53" t="s">
        <v>1</v>
      </c>
      <c r="E487" s="41">
        <v>78004</v>
      </c>
      <c r="F487" s="41">
        <v>99210</v>
      </c>
      <c r="G487" s="53" t="s">
        <v>59</v>
      </c>
      <c r="H487" s="49">
        <f t="shared" si="109"/>
        <v>415.8</v>
      </c>
      <c r="I487" s="49">
        <f t="shared" si="109"/>
        <v>427.4</v>
      </c>
      <c r="J487" s="49">
        <f t="shared" si="109"/>
        <v>854.8</v>
      </c>
      <c r="K487" s="30"/>
      <c r="L487" s="30"/>
      <c r="M487" s="30"/>
      <c r="O487" s="12"/>
    </row>
    <row r="488" spans="1:15" s="3" customFormat="1" ht="25.5">
      <c r="A488" s="47" t="s">
        <v>61</v>
      </c>
      <c r="B488" s="53" t="s">
        <v>35</v>
      </c>
      <c r="C488" s="53" t="s">
        <v>3</v>
      </c>
      <c r="D488" s="53" t="s">
        <v>1</v>
      </c>
      <c r="E488" s="41">
        <v>78004</v>
      </c>
      <c r="F488" s="41">
        <v>99210</v>
      </c>
      <c r="G488" s="53" t="s">
        <v>17</v>
      </c>
      <c r="H488" s="62">
        <v>415.8</v>
      </c>
      <c r="I488" s="62">
        <v>427.4</v>
      </c>
      <c r="J488" s="62">
        <v>854.8</v>
      </c>
      <c r="K488" s="31" t="s">
        <v>207</v>
      </c>
      <c r="L488" s="31"/>
      <c r="M488" s="31"/>
      <c r="O488" s="19"/>
    </row>
    <row r="489" spans="1:15" s="3" customFormat="1" ht="12.75">
      <c r="A489" s="44" t="s">
        <v>159</v>
      </c>
      <c r="B489" s="53" t="s">
        <v>35</v>
      </c>
      <c r="C489" s="53" t="s">
        <v>3</v>
      </c>
      <c r="D489" s="53" t="s">
        <v>1</v>
      </c>
      <c r="E489" s="41">
        <v>78004</v>
      </c>
      <c r="F489" s="41">
        <v>99220</v>
      </c>
      <c r="G489" s="53"/>
      <c r="H489" s="49">
        <f t="shared" ref="H489:J490" si="110">H490</f>
        <v>3109.4</v>
      </c>
      <c r="I489" s="49">
        <f t="shared" si="110"/>
        <v>2988.8</v>
      </c>
      <c r="J489" s="49">
        <f t="shared" si="110"/>
        <v>3188.7</v>
      </c>
      <c r="K489" s="30"/>
      <c r="L489" s="30"/>
      <c r="M489" s="30"/>
      <c r="O489" s="12"/>
    </row>
    <row r="490" spans="1:15" s="3" customFormat="1" ht="38.25">
      <c r="A490" s="47" t="s">
        <v>71</v>
      </c>
      <c r="B490" s="53" t="s">
        <v>35</v>
      </c>
      <c r="C490" s="53" t="s">
        <v>3</v>
      </c>
      <c r="D490" s="53" t="s">
        <v>1</v>
      </c>
      <c r="E490" s="41">
        <v>78004</v>
      </c>
      <c r="F490" s="41">
        <v>99220</v>
      </c>
      <c r="G490" s="53" t="s">
        <v>72</v>
      </c>
      <c r="H490" s="49">
        <f t="shared" si="110"/>
        <v>3109.4</v>
      </c>
      <c r="I490" s="49">
        <f t="shared" si="110"/>
        <v>2988.8</v>
      </c>
      <c r="J490" s="49">
        <f t="shared" si="110"/>
        <v>3188.7</v>
      </c>
      <c r="K490" s="30"/>
      <c r="L490" s="30"/>
      <c r="M490" s="30"/>
      <c r="O490" s="12"/>
    </row>
    <row r="491" spans="1:15" s="3" customFormat="1" ht="12.75">
      <c r="A491" s="47" t="s">
        <v>88</v>
      </c>
      <c r="B491" s="53" t="s">
        <v>35</v>
      </c>
      <c r="C491" s="53" t="s">
        <v>3</v>
      </c>
      <c r="D491" s="53" t="s">
        <v>1</v>
      </c>
      <c r="E491" s="41">
        <v>78004</v>
      </c>
      <c r="F491" s="41">
        <v>99220</v>
      </c>
      <c r="G491" s="53" t="s">
        <v>73</v>
      </c>
      <c r="H491" s="62">
        <v>3109.4</v>
      </c>
      <c r="I491" s="62">
        <v>2988.8</v>
      </c>
      <c r="J491" s="62">
        <v>3188.7</v>
      </c>
      <c r="K491" s="31" t="s">
        <v>207</v>
      </c>
      <c r="L491" s="31"/>
      <c r="M491" s="31"/>
      <c r="O491" s="19"/>
    </row>
    <row r="492" spans="1:15" s="3" customFormat="1" ht="12.75">
      <c r="A492" s="44" t="s">
        <v>229</v>
      </c>
      <c r="B492" s="53" t="s">
        <v>35</v>
      </c>
      <c r="C492" s="53" t="s">
        <v>3</v>
      </c>
      <c r="D492" s="53" t="s">
        <v>1</v>
      </c>
      <c r="E492" s="41">
        <v>78005</v>
      </c>
      <c r="F492" s="42" t="s">
        <v>113</v>
      </c>
      <c r="G492" s="53"/>
      <c r="H492" s="49">
        <f t="shared" ref="H492:J494" si="111">H493</f>
        <v>500</v>
      </c>
      <c r="I492" s="49">
        <f t="shared" si="111"/>
        <v>0</v>
      </c>
      <c r="J492" s="49">
        <f t="shared" si="111"/>
        <v>0</v>
      </c>
      <c r="K492" s="30"/>
      <c r="L492" s="30"/>
      <c r="M492" s="31"/>
      <c r="O492" s="19"/>
    </row>
    <row r="493" spans="1:15" s="3" customFormat="1" ht="12.75">
      <c r="A493" s="47" t="s">
        <v>230</v>
      </c>
      <c r="B493" s="53" t="s">
        <v>35</v>
      </c>
      <c r="C493" s="53" t="s">
        <v>3</v>
      </c>
      <c r="D493" s="53" t="s">
        <v>1</v>
      </c>
      <c r="E493" s="41">
        <v>78005</v>
      </c>
      <c r="F493" s="41">
        <v>69100</v>
      </c>
      <c r="G493" s="53"/>
      <c r="H493" s="49">
        <f t="shared" si="111"/>
        <v>500</v>
      </c>
      <c r="I493" s="49">
        <f t="shared" si="111"/>
        <v>0</v>
      </c>
      <c r="J493" s="49">
        <f t="shared" si="111"/>
        <v>0</v>
      </c>
      <c r="K493" s="30"/>
      <c r="L493" s="30"/>
      <c r="M493" s="31"/>
      <c r="O493" s="19"/>
    </row>
    <row r="494" spans="1:15" s="3" customFormat="1" ht="38.25">
      <c r="A494" s="47" t="s">
        <v>71</v>
      </c>
      <c r="B494" s="53" t="s">
        <v>35</v>
      </c>
      <c r="C494" s="53" t="s">
        <v>3</v>
      </c>
      <c r="D494" s="53" t="s">
        <v>1</v>
      </c>
      <c r="E494" s="41">
        <v>78005</v>
      </c>
      <c r="F494" s="41">
        <v>69100</v>
      </c>
      <c r="G494" s="53" t="s">
        <v>72</v>
      </c>
      <c r="H494" s="49">
        <f t="shared" si="111"/>
        <v>500</v>
      </c>
      <c r="I494" s="49">
        <f t="shared" si="111"/>
        <v>0</v>
      </c>
      <c r="J494" s="49">
        <f t="shared" si="111"/>
        <v>0</v>
      </c>
      <c r="K494" s="30"/>
      <c r="L494" s="30"/>
      <c r="M494" s="31"/>
      <c r="O494" s="19"/>
    </row>
    <row r="495" spans="1:15" s="3" customFormat="1" ht="12.75">
      <c r="A495" s="47" t="s">
        <v>88</v>
      </c>
      <c r="B495" s="53" t="s">
        <v>35</v>
      </c>
      <c r="C495" s="53" t="s">
        <v>3</v>
      </c>
      <c r="D495" s="53" t="s">
        <v>1</v>
      </c>
      <c r="E495" s="41">
        <v>78005</v>
      </c>
      <c r="F495" s="41">
        <v>69100</v>
      </c>
      <c r="G495" s="53" t="s">
        <v>73</v>
      </c>
      <c r="H495" s="62">
        <v>500</v>
      </c>
      <c r="I495" s="62">
        <v>0</v>
      </c>
      <c r="J495" s="62">
        <v>0</v>
      </c>
      <c r="K495" s="31" t="s">
        <v>207</v>
      </c>
      <c r="L495" s="31"/>
      <c r="M495" s="31"/>
      <c r="O495" s="19"/>
    </row>
    <row r="496" spans="1:15" s="3" customFormat="1" ht="25.5">
      <c r="A496" s="46" t="s">
        <v>204</v>
      </c>
      <c r="B496" s="53" t="s">
        <v>35</v>
      </c>
      <c r="C496" s="53" t="s">
        <v>3</v>
      </c>
      <c r="D496" s="53" t="s">
        <v>1</v>
      </c>
      <c r="E496" s="51">
        <v>78008</v>
      </c>
      <c r="F496" s="42" t="s">
        <v>113</v>
      </c>
      <c r="G496" s="53"/>
      <c r="H496" s="49">
        <f>H497+H502</f>
        <v>2180.1</v>
      </c>
      <c r="I496" s="49">
        <f>I497+I502</f>
        <v>2247.3000000000002</v>
      </c>
      <c r="J496" s="49">
        <f>J497+J502</f>
        <v>2096.8000000000002</v>
      </c>
      <c r="K496" s="30"/>
      <c r="L496" s="30"/>
      <c r="M496" s="31"/>
      <c r="O496" s="19"/>
    </row>
    <row r="497" spans="1:15" s="3" customFormat="1" ht="25.5">
      <c r="A497" s="47" t="s">
        <v>203</v>
      </c>
      <c r="B497" s="53" t="s">
        <v>35</v>
      </c>
      <c r="C497" s="53" t="s">
        <v>3</v>
      </c>
      <c r="D497" s="53" t="s">
        <v>1</v>
      </c>
      <c r="E497" s="51">
        <v>78008</v>
      </c>
      <c r="F497" s="41">
        <v>71800</v>
      </c>
      <c r="G497" s="53"/>
      <c r="H497" s="49">
        <f t="shared" ref="H497:J498" si="112">H498</f>
        <v>2071.1</v>
      </c>
      <c r="I497" s="49">
        <f t="shared" si="112"/>
        <v>2134.9</v>
      </c>
      <c r="J497" s="49">
        <f t="shared" si="112"/>
        <v>1992</v>
      </c>
      <c r="K497" s="30"/>
      <c r="L497" s="30"/>
      <c r="M497" s="31"/>
      <c r="O497" s="19"/>
    </row>
    <row r="498" spans="1:15" s="3" customFormat="1" ht="25.5">
      <c r="A498" s="47" t="s">
        <v>86</v>
      </c>
      <c r="B498" s="53" t="s">
        <v>35</v>
      </c>
      <c r="C498" s="53" t="s">
        <v>3</v>
      </c>
      <c r="D498" s="53" t="s">
        <v>1</v>
      </c>
      <c r="E498" s="51">
        <v>78008</v>
      </c>
      <c r="F498" s="41">
        <v>71800</v>
      </c>
      <c r="G498" s="53" t="s">
        <v>72</v>
      </c>
      <c r="H498" s="49">
        <f t="shared" si="112"/>
        <v>2071.1</v>
      </c>
      <c r="I498" s="49">
        <f t="shared" si="112"/>
        <v>2134.9</v>
      </c>
      <c r="J498" s="49">
        <f t="shared" si="112"/>
        <v>1992</v>
      </c>
      <c r="K498" s="30"/>
      <c r="L498" s="30"/>
      <c r="M498" s="31"/>
      <c r="N498" s="3" t="s">
        <v>161</v>
      </c>
      <c r="O498" s="19"/>
    </row>
    <row r="499" spans="1:15" s="3" customFormat="1" ht="12.75">
      <c r="A499" s="47" t="s">
        <v>88</v>
      </c>
      <c r="B499" s="53" t="s">
        <v>35</v>
      </c>
      <c r="C499" s="53" t="s">
        <v>3</v>
      </c>
      <c r="D499" s="53" t="s">
        <v>1</v>
      </c>
      <c r="E499" s="51">
        <v>78008</v>
      </c>
      <c r="F499" s="41">
        <v>71800</v>
      </c>
      <c r="G499" s="53" t="s">
        <v>73</v>
      </c>
      <c r="H499" s="62">
        <v>2071.1</v>
      </c>
      <c r="I499" s="62">
        <v>2134.9</v>
      </c>
      <c r="J499" s="62">
        <v>1992</v>
      </c>
      <c r="K499" s="31" t="s">
        <v>207</v>
      </c>
      <c r="L499" s="31"/>
      <c r="M499" s="31"/>
      <c r="N499" s="3" t="s">
        <v>162</v>
      </c>
      <c r="O499" s="19"/>
    </row>
    <row r="500" spans="1:15" s="3" customFormat="1" ht="25.5">
      <c r="A500" s="47" t="s">
        <v>252</v>
      </c>
      <c r="B500" s="53" t="s">
        <v>35</v>
      </c>
      <c r="C500" s="53" t="s">
        <v>3</v>
      </c>
      <c r="D500" s="53" t="s">
        <v>1</v>
      </c>
      <c r="E500" s="51">
        <v>78008</v>
      </c>
      <c r="F500" s="41" t="s">
        <v>251</v>
      </c>
      <c r="G500" s="53"/>
      <c r="H500" s="49">
        <f t="shared" ref="H500:J501" si="113">H501</f>
        <v>109</v>
      </c>
      <c r="I500" s="49">
        <f t="shared" si="113"/>
        <v>112.4</v>
      </c>
      <c r="J500" s="49">
        <f t="shared" si="113"/>
        <v>104.8</v>
      </c>
      <c r="K500" s="31"/>
      <c r="L500" s="31"/>
      <c r="M500" s="31"/>
      <c r="O500" s="19"/>
    </row>
    <row r="501" spans="1:15" s="3" customFormat="1" ht="25.5">
      <c r="A501" s="47" t="s">
        <v>86</v>
      </c>
      <c r="B501" s="53" t="s">
        <v>35</v>
      </c>
      <c r="C501" s="53" t="s">
        <v>3</v>
      </c>
      <c r="D501" s="53" t="s">
        <v>1</v>
      </c>
      <c r="E501" s="51">
        <v>78008</v>
      </c>
      <c r="F501" s="41" t="s">
        <v>251</v>
      </c>
      <c r="G501" s="53" t="s">
        <v>72</v>
      </c>
      <c r="H501" s="49">
        <f t="shared" si="113"/>
        <v>109</v>
      </c>
      <c r="I501" s="49">
        <f t="shared" si="113"/>
        <v>112.4</v>
      </c>
      <c r="J501" s="49">
        <f t="shared" si="113"/>
        <v>104.8</v>
      </c>
      <c r="K501" s="30"/>
      <c r="L501" s="31"/>
      <c r="M501" s="31"/>
      <c r="O501" s="19"/>
    </row>
    <row r="502" spans="1:15" s="3" customFormat="1" ht="12.75">
      <c r="A502" s="47" t="s">
        <v>88</v>
      </c>
      <c r="B502" s="53" t="s">
        <v>35</v>
      </c>
      <c r="C502" s="53" t="s">
        <v>3</v>
      </c>
      <c r="D502" s="53" t="s">
        <v>1</v>
      </c>
      <c r="E502" s="51">
        <v>78008</v>
      </c>
      <c r="F502" s="41" t="s">
        <v>251</v>
      </c>
      <c r="G502" s="53" t="s">
        <v>73</v>
      </c>
      <c r="H502" s="62">
        <v>109</v>
      </c>
      <c r="I502" s="62">
        <v>112.4</v>
      </c>
      <c r="J502" s="62">
        <v>104.8</v>
      </c>
      <c r="K502" s="31" t="s">
        <v>207</v>
      </c>
      <c r="L502" s="31"/>
      <c r="M502" s="31"/>
      <c r="O502" s="19"/>
    </row>
    <row r="503" spans="1:15" s="3" customFormat="1" ht="25.5">
      <c r="A503" s="44" t="s">
        <v>322</v>
      </c>
      <c r="B503" s="53" t="s">
        <v>35</v>
      </c>
      <c r="C503" s="53" t="s">
        <v>3</v>
      </c>
      <c r="D503" s="53" t="s">
        <v>1</v>
      </c>
      <c r="E503" s="41">
        <v>78010</v>
      </c>
      <c r="F503" s="42" t="s">
        <v>113</v>
      </c>
      <c r="G503" s="53"/>
      <c r="H503" s="49">
        <f>H504</f>
        <v>138</v>
      </c>
      <c r="I503" s="49">
        <f t="shared" ref="I503:J503" si="114">I504</f>
        <v>138</v>
      </c>
      <c r="J503" s="49">
        <f t="shared" si="114"/>
        <v>138</v>
      </c>
      <c r="K503" s="31"/>
      <c r="L503" s="31"/>
      <c r="M503" s="31"/>
      <c r="O503" s="19"/>
    </row>
    <row r="504" spans="1:15" s="3" customFormat="1" ht="25.5">
      <c r="A504" s="44" t="s">
        <v>321</v>
      </c>
      <c r="B504" s="53" t="s">
        <v>35</v>
      </c>
      <c r="C504" s="53" t="s">
        <v>3</v>
      </c>
      <c r="D504" s="53" t="s">
        <v>1</v>
      </c>
      <c r="E504" s="41">
        <v>78010</v>
      </c>
      <c r="F504" s="41">
        <v>99220</v>
      </c>
      <c r="G504" s="53"/>
      <c r="H504" s="49">
        <f t="shared" ref="H504:J505" si="115">H505</f>
        <v>138</v>
      </c>
      <c r="I504" s="49">
        <f t="shared" si="115"/>
        <v>138</v>
      </c>
      <c r="J504" s="49">
        <f t="shared" si="115"/>
        <v>138</v>
      </c>
      <c r="K504" s="30"/>
      <c r="L504" s="31"/>
      <c r="M504" s="31"/>
      <c r="O504" s="19"/>
    </row>
    <row r="505" spans="1:15" s="3" customFormat="1" ht="38.25">
      <c r="A505" s="47" t="s">
        <v>71</v>
      </c>
      <c r="B505" s="53" t="s">
        <v>35</v>
      </c>
      <c r="C505" s="53" t="s">
        <v>3</v>
      </c>
      <c r="D505" s="53" t="s">
        <v>1</v>
      </c>
      <c r="E505" s="41">
        <v>78010</v>
      </c>
      <c r="F505" s="41">
        <v>99220</v>
      </c>
      <c r="G505" s="53" t="s">
        <v>72</v>
      </c>
      <c r="H505" s="49">
        <f t="shared" si="115"/>
        <v>138</v>
      </c>
      <c r="I505" s="49">
        <f t="shared" si="115"/>
        <v>138</v>
      </c>
      <c r="J505" s="49">
        <f t="shared" si="115"/>
        <v>138</v>
      </c>
      <c r="K505" s="30"/>
      <c r="L505" s="31"/>
      <c r="M505" s="31"/>
      <c r="O505" s="19"/>
    </row>
    <row r="506" spans="1:15" s="3" customFormat="1" ht="12.75">
      <c r="A506" s="47" t="s">
        <v>88</v>
      </c>
      <c r="B506" s="53" t="s">
        <v>35</v>
      </c>
      <c r="C506" s="53" t="s">
        <v>3</v>
      </c>
      <c r="D506" s="53" t="s">
        <v>1</v>
      </c>
      <c r="E506" s="41">
        <v>78010</v>
      </c>
      <c r="F506" s="41">
        <v>99220</v>
      </c>
      <c r="G506" s="53" t="s">
        <v>73</v>
      </c>
      <c r="H506" s="62">
        <v>138</v>
      </c>
      <c r="I506" s="62">
        <v>138</v>
      </c>
      <c r="J506" s="62">
        <v>138</v>
      </c>
      <c r="K506" s="31" t="s">
        <v>207</v>
      </c>
      <c r="L506" s="31"/>
      <c r="M506" s="31"/>
      <c r="O506" s="19"/>
    </row>
    <row r="507" spans="1:15" s="3" customFormat="1" ht="12.75">
      <c r="A507" s="47" t="s">
        <v>24</v>
      </c>
      <c r="B507" s="53" t="s">
        <v>35</v>
      </c>
      <c r="C507" s="53" t="s">
        <v>12</v>
      </c>
      <c r="D507" s="53"/>
      <c r="E507" s="53"/>
      <c r="F507" s="53"/>
      <c r="G507" s="53"/>
      <c r="H507" s="49">
        <f t="shared" ref="H507:J513" si="116">H508</f>
        <v>2056.9</v>
      </c>
      <c r="I507" s="49">
        <f t="shared" si="116"/>
        <v>1792.1</v>
      </c>
      <c r="J507" s="49">
        <f t="shared" si="116"/>
        <v>1637.8</v>
      </c>
      <c r="K507" s="30"/>
      <c r="L507" s="30"/>
      <c r="M507" s="30"/>
      <c r="O507" s="12"/>
    </row>
    <row r="508" spans="1:15" s="3" customFormat="1" ht="12.75">
      <c r="A508" s="47" t="s">
        <v>92</v>
      </c>
      <c r="B508" s="53" t="s">
        <v>35</v>
      </c>
      <c r="C508" s="53" t="s">
        <v>12</v>
      </c>
      <c r="D508" s="53" t="s">
        <v>8</v>
      </c>
      <c r="E508" s="53"/>
      <c r="F508" s="53"/>
      <c r="G508" s="53"/>
      <c r="H508" s="49">
        <f t="shared" si="116"/>
        <v>2056.9</v>
      </c>
      <c r="I508" s="49">
        <f t="shared" si="116"/>
        <v>1792.1</v>
      </c>
      <c r="J508" s="49">
        <f t="shared" si="116"/>
        <v>1637.8</v>
      </c>
      <c r="K508" s="30"/>
      <c r="L508" s="30"/>
      <c r="M508" s="30"/>
      <c r="O508" s="12"/>
    </row>
    <row r="509" spans="1:15" s="3" customFormat="1" ht="12.75">
      <c r="A509" s="47" t="s">
        <v>276</v>
      </c>
      <c r="B509" s="53" t="s">
        <v>35</v>
      </c>
      <c r="C509" s="53" t="s">
        <v>12</v>
      </c>
      <c r="D509" s="53" t="s">
        <v>8</v>
      </c>
      <c r="E509" s="41">
        <v>77000</v>
      </c>
      <c r="F509" s="42" t="s">
        <v>113</v>
      </c>
      <c r="G509" s="53"/>
      <c r="H509" s="49">
        <f t="shared" si="116"/>
        <v>2056.9</v>
      </c>
      <c r="I509" s="49">
        <f t="shared" si="116"/>
        <v>1792.1</v>
      </c>
      <c r="J509" s="49">
        <f t="shared" si="116"/>
        <v>1637.8</v>
      </c>
      <c r="K509" s="30"/>
      <c r="L509" s="30"/>
      <c r="M509" s="30"/>
      <c r="O509" s="12"/>
    </row>
    <row r="510" spans="1:15" s="3" customFormat="1" ht="12.75">
      <c r="A510" s="47" t="s">
        <v>277</v>
      </c>
      <c r="B510" s="53" t="s">
        <v>35</v>
      </c>
      <c r="C510" s="53" t="s">
        <v>12</v>
      </c>
      <c r="D510" s="53" t="s">
        <v>8</v>
      </c>
      <c r="E510" s="41">
        <v>77100</v>
      </c>
      <c r="F510" s="42" t="s">
        <v>113</v>
      </c>
      <c r="G510" s="53"/>
      <c r="H510" s="49">
        <f t="shared" si="116"/>
        <v>2056.9</v>
      </c>
      <c r="I510" s="49">
        <f t="shared" si="116"/>
        <v>1792.1</v>
      </c>
      <c r="J510" s="49">
        <f t="shared" si="116"/>
        <v>1637.8</v>
      </c>
      <c r="K510" s="30"/>
      <c r="L510" s="30"/>
      <c r="M510" s="30"/>
      <c r="O510" s="12"/>
    </row>
    <row r="511" spans="1:15" s="3" customFormat="1" ht="51">
      <c r="A511" s="47" t="s">
        <v>149</v>
      </c>
      <c r="B511" s="53" t="s">
        <v>35</v>
      </c>
      <c r="C511" s="53" t="s">
        <v>12</v>
      </c>
      <c r="D511" s="53" t="s">
        <v>8</v>
      </c>
      <c r="E511" s="41">
        <v>77107</v>
      </c>
      <c r="F511" s="42" t="s">
        <v>113</v>
      </c>
      <c r="G511" s="53"/>
      <c r="H511" s="49">
        <f t="shared" si="116"/>
        <v>2056.9</v>
      </c>
      <c r="I511" s="49">
        <f t="shared" si="116"/>
        <v>1792.1</v>
      </c>
      <c r="J511" s="49">
        <f t="shared" si="116"/>
        <v>1637.8</v>
      </c>
      <c r="K511" s="30"/>
      <c r="L511" s="30"/>
      <c r="M511" s="30"/>
      <c r="O511" s="12"/>
    </row>
    <row r="512" spans="1:15" s="3" customFormat="1" ht="38.25">
      <c r="A512" s="47" t="s">
        <v>166</v>
      </c>
      <c r="B512" s="53" t="s">
        <v>35</v>
      </c>
      <c r="C512" s="53" t="s">
        <v>12</v>
      </c>
      <c r="D512" s="53" t="s">
        <v>8</v>
      </c>
      <c r="E512" s="41">
        <v>77107</v>
      </c>
      <c r="F512" s="41">
        <v>77900</v>
      </c>
      <c r="G512" s="53"/>
      <c r="H512" s="49">
        <f t="shared" si="116"/>
        <v>2056.9</v>
      </c>
      <c r="I512" s="49">
        <f t="shared" si="116"/>
        <v>1792.1</v>
      </c>
      <c r="J512" s="49">
        <f t="shared" si="116"/>
        <v>1637.8</v>
      </c>
      <c r="K512" s="30"/>
      <c r="L512" s="30"/>
      <c r="M512" s="30"/>
      <c r="N512" s="3" t="s">
        <v>161</v>
      </c>
      <c r="O512" s="12"/>
    </row>
    <row r="513" spans="1:15" s="3" customFormat="1" ht="12.75">
      <c r="A513" s="47" t="s">
        <v>87</v>
      </c>
      <c r="B513" s="53" t="s">
        <v>35</v>
      </c>
      <c r="C513" s="53" t="s">
        <v>12</v>
      </c>
      <c r="D513" s="53" t="s">
        <v>8</v>
      </c>
      <c r="E513" s="41">
        <v>77107</v>
      </c>
      <c r="F513" s="41">
        <v>77900</v>
      </c>
      <c r="G513" s="53" t="s">
        <v>66</v>
      </c>
      <c r="H513" s="49">
        <f t="shared" si="116"/>
        <v>2056.9</v>
      </c>
      <c r="I513" s="49">
        <f t="shared" si="116"/>
        <v>1792.1</v>
      </c>
      <c r="J513" s="49">
        <f t="shared" si="116"/>
        <v>1637.8</v>
      </c>
      <c r="K513" s="30"/>
      <c r="L513" s="30"/>
      <c r="M513" s="30"/>
      <c r="O513" s="12"/>
    </row>
    <row r="514" spans="1:15" s="3" customFormat="1" ht="12.75">
      <c r="A514" s="47" t="s">
        <v>106</v>
      </c>
      <c r="B514" s="53" t="s">
        <v>35</v>
      </c>
      <c r="C514" s="53" t="s">
        <v>12</v>
      </c>
      <c r="D514" s="53" t="s">
        <v>8</v>
      </c>
      <c r="E514" s="41">
        <v>77107</v>
      </c>
      <c r="F514" s="41">
        <v>77900</v>
      </c>
      <c r="G514" s="53" t="s">
        <v>67</v>
      </c>
      <c r="H514" s="62">
        <v>2056.9</v>
      </c>
      <c r="I514" s="62">
        <v>1792.1</v>
      </c>
      <c r="J514" s="62">
        <v>1637.8</v>
      </c>
      <c r="K514" s="31" t="s">
        <v>207</v>
      </c>
      <c r="L514" s="31"/>
      <c r="M514" s="31"/>
      <c r="N514" s="3" t="s">
        <v>162</v>
      </c>
      <c r="O514" s="19"/>
    </row>
    <row r="515" spans="1:15" s="3" customFormat="1" ht="12.75">
      <c r="A515" s="47" t="s">
        <v>39</v>
      </c>
      <c r="B515" s="53" t="s">
        <v>35</v>
      </c>
      <c r="C515" s="53" t="s">
        <v>46</v>
      </c>
      <c r="D515" s="53"/>
      <c r="E515" s="53"/>
      <c r="F515" s="53"/>
      <c r="G515" s="53"/>
      <c r="H515" s="49">
        <f t="shared" ref="H515:J516" si="117">H516</f>
        <v>1204.5</v>
      </c>
      <c r="I515" s="49">
        <f t="shared" si="117"/>
        <v>413.1</v>
      </c>
      <c r="J515" s="49">
        <f t="shared" si="117"/>
        <v>584.40000000000009</v>
      </c>
      <c r="K515" s="30"/>
      <c r="L515" s="30"/>
      <c r="M515" s="30"/>
      <c r="O515" s="12"/>
    </row>
    <row r="516" spans="1:15" s="3" customFormat="1" ht="12.75">
      <c r="A516" s="47" t="s">
        <v>47</v>
      </c>
      <c r="B516" s="53" t="s">
        <v>35</v>
      </c>
      <c r="C516" s="53" t="s">
        <v>46</v>
      </c>
      <c r="D516" s="53" t="s">
        <v>6</v>
      </c>
      <c r="E516" s="53"/>
      <c r="F516" s="53"/>
      <c r="G516" s="53"/>
      <c r="H516" s="49">
        <f t="shared" si="117"/>
        <v>1204.5</v>
      </c>
      <c r="I516" s="49">
        <f t="shared" si="117"/>
        <v>413.1</v>
      </c>
      <c r="J516" s="49">
        <f t="shared" si="117"/>
        <v>584.40000000000009</v>
      </c>
      <c r="K516" s="30"/>
      <c r="L516" s="30"/>
      <c r="M516" s="30"/>
      <c r="O516" s="12"/>
    </row>
    <row r="517" spans="1:15" s="3" customFormat="1" ht="12.75">
      <c r="A517" s="47" t="s">
        <v>273</v>
      </c>
      <c r="B517" s="53" t="s">
        <v>35</v>
      </c>
      <c r="C517" s="53" t="s">
        <v>46</v>
      </c>
      <c r="D517" s="53" t="s">
        <v>6</v>
      </c>
      <c r="E517" s="41">
        <v>79000</v>
      </c>
      <c r="F517" s="42" t="s">
        <v>113</v>
      </c>
      <c r="G517" s="53"/>
      <c r="H517" s="49">
        <f>H522+H526+H530+H518</f>
        <v>1204.5</v>
      </c>
      <c r="I517" s="49">
        <f>I522+I526+I530+I518</f>
        <v>413.1</v>
      </c>
      <c r="J517" s="49">
        <f>J522+J526+J530+J518</f>
        <v>584.40000000000009</v>
      </c>
      <c r="K517" s="30"/>
      <c r="L517" s="30"/>
      <c r="M517" s="30"/>
      <c r="O517" s="12"/>
    </row>
    <row r="518" spans="1:15" s="3" customFormat="1" ht="25.5">
      <c r="A518" s="47" t="s">
        <v>319</v>
      </c>
      <c r="B518" s="53" t="s">
        <v>35</v>
      </c>
      <c r="C518" s="53" t="s">
        <v>46</v>
      </c>
      <c r="D518" s="53" t="s">
        <v>6</v>
      </c>
      <c r="E518" s="41">
        <v>79003</v>
      </c>
      <c r="F518" s="42" t="s">
        <v>113</v>
      </c>
      <c r="G518" s="53"/>
      <c r="H518" s="49">
        <f t="shared" ref="H518:J520" si="118">H519</f>
        <v>620.1</v>
      </c>
      <c r="I518" s="49">
        <f t="shared" si="118"/>
        <v>0</v>
      </c>
      <c r="J518" s="49">
        <f t="shared" si="118"/>
        <v>0</v>
      </c>
      <c r="K518" s="31"/>
      <c r="L518" s="30"/>
      <c r="M518" s="30"/>
      <c r="O518" s="12"/>
    </row>
    <row r="519" spans="1:15" s="3" customFormat="1" ht="25.5">
      <c r="A519" s="47" t="s">
        <v>318</v>
      </c>
      <c r="B519" s="53" t="s">
        <v>35</v>
      </c>
      <c r="C519" s="53" t="s">
        <v>46</v>
      </c>
      <c r="D519" s="53" t="s">
        <v>6</v>
      </c>
      <c r="E519" s="41">
        <v>79003</v>
      </c>
      <c r="F519" s="41">
        <v>99310</v>
      </c>
      <c r="G519" s="53"/>
      <c r="H519" s="49">
        <f>H520</f>
        <v>620.1</v>
      </c>
      <c r="I519" s="49">
        <f t="shared" si="118"/>
        <v>0</v>
      </c>
      <c r="J519" s="49">
        <f t="shared" si="118"/>
        <v>0</v>
      </c>
      <c r="K519" s="31"/>
      <c r="L519" s="30"/>
      <c r="M519" s="30"/>
      <c r="O519" s="12"/>
    </row>
    <row r="520" spans="1:15" s="3" customFormat="1" ht="38.25">
      <c r="A520" s="47" t="s">
        <v>71</v>
      </c>
      <c r="B520" s="53" t="s">
        <v>35</v>
      </c>
      <c r="C520" s="53" t="s">
        <v>46</v>
      </c>
      <c r="D520" s="53" t="s">
        <v>6</v>
      </c>
      <c r="E520" s="41">
        <v>79003</v>
      </c>
      <c r="F520" s="41">
        <v>99310</v>
      </c>
      <c r="G520" s="53" t="s">
        <v>72</v>
      </c>
      <c r="H520" s="49">
        <f t="shared" si="118"/>
        <v>620.1</v>
      </c>
      <c r="I520" s="49">
        <f t="shared" si="118"/>
        <v>0</v>
      </c>
      <c r="J520" s="49">
        <f t="shared" si="118"/>
        <v>0</v>
      </c>
      <c r="K520" s="31"/>
      <c r="L520" s="30"/>
      <c r="M520" s="30"/>
      <c r="O520" s="12"/>
    </row>
    <row r="521" spans="1:15" s="3" customFormat="1" ht="12.75">
      <c r="A521" s="47" t="s">
        <v>88</v>
      </c>
      <c r="B521" s="53" t="s">
        <v>35</v>
      </c>
      <c r="C521" s="53" t="s">
        <v>46</v>
      </c>
      <c r="D521" s="53" t="s">
        <v>6</v>
      </c>
      <c r="E521" s="41">
        <v>79003</v>
      </c>
      <c r="F521" s="41">
        <v>99310</v>
      </c>
      <c r="G521" s="53" t="s">
        <v>73</v>
      </c>
      <c r="H521" s="62">
        <v>620.1</v>
      </c>
      <c r="I521" s="62">
        <v>0</v>
      </c>
      <c r="J521" s="62">
        <v>0</v>
      </c>
      <c r="K521" s="31" t="s">
        <v>207</v>
      </c>
      <c r="L521" s="30"/>
      <c r="M521" s="30"/>
      <c r="O521" s="12"/>
    </row>
    <row r="522" spans="1:15" s="3" customFormat="1" ht="38.25">
      <c r="A522" s="47" t="s">
        <v>232</v>
      </c>
      <c r="B522" s="53" t="s">
        <v>35</v>
      </c>
      <c r="C522" s="53" t="s">
        <v>46</v>
      </c>
      <c r="D522" s="53" t="s">
        <v>6</v>
      </c>
      <c r="E522" s="41">
        <v>79004</v>
      </c>
      <c r="F522" s="42" t="s">
        <v>113</v>
      </c>
      <c r="G522" s="53"/>
      <c r="H522" s="49">
        <f t="shared" ref="H522:J524" si="119">H523</f>
        <v>342.6</v>
      </c>
      <c r="I522" s="49">
        <f t="shared" si="119"/>
        <v>171.3</v>
      </c>
      <c r="J522" s="49">
        <f t="shared" si="119"/>
        <v>342.6</v>
      </c>
      <c r="K522" s="30"/>
      <c r="L522" s="30"/>
      <c r="M522" s="30"/>
      <c r="O522" s="12"/>
    </row>
    <row r="523" spans="1:15" s="3" customFormat="1" ht="25.5">
      <c r="A523" s="47" t="s">
        <v>231</v>
      </c>
      <c r="B523" s="53" t="s">
        <v>35</v>
      </c>
      <c r="C523" s="53" t="s">
        <v>46</v>
      </c>
      <c r="D523" s="53" t="s">
        <v>6</v>
      </c>
      <c r="E523" s="41">
        <v>79004</v>
      </c>
      <c r="F523" s="41">
        <v>99310</v>
      </c>
      <c r="G523" s="53"/>
      <c r="H523" s="49">
        <f t="shared" si="119"/>
        <v>342.6</v>
      </c>
      <c r="I523" s="49">
        <f t="shared" si="119"/>
        <v>171.3</v>
      </c>
      <c r="J523" s="49">
        <f t="shared" si="119"/>
        <v>342.6</v>
      </c>
      <c r="K523" s="30"/>
      <c r="L523" s="30"/>
      <c r="M523" s="30"/>
      <c r="O523" s="12"/>
    </row>
    <row r="524" spans="1:15" s="3" customFormat="1" ht="38.25">
      <c r="A524" s="47" t="s">
        <v>71</v>
      </c>
      <c r="B524" s="53" t="s">
        <v>35</v>
      </c>
      <c r="C524" s="53" t="s">
        <v>46</v>
      </c>
      <c r="D524" s="53" t="s">
        <v>6</v>
      </c>
      <c r="E524" s="41">
        <v>79004</v>
      </c>
      <c r="F524" s="41">
        <v>99310</v>
      </c>
      <c r="G524" s="53" t="s">
        <v>72</v>
      </c>
      <c r="H524" s="49">
        <f t="shared" si="119"/>
        <v>342.6</v>
      </c>
      <c r="I524" s="49">
        <f t="shared" si="119"/>
        <v>171.3</v>
      </c>
      <c r="J524" s="49">
        <f t="shared" si="119"/>
        <v>342.6</v>
      </c>
      <c r="K524" s="30"/>
      <c r="L524" s="30"/>
      <c r="M524" s="30"/>
      <c r="O524" s="12"/>
    </row>
    <row r="525" spans="1:15" s="3" customFormat="1" ht="12.75">
      <c r="A525" s="47" t="s">
        <v>88</v>
      </c>
      <c r="B525" s="53" t="s">
        <v>35</v>
      </c>
      <c r="C525" s="53" t="s">
        <v>46</v>
      </c>
      <c r="D525" s="53" t="s">
        <v>6</v>
      </c>
      <c r="E525" s="41">
        <v>79004</v>
      </c>
      <c r="F525" s="41">
        <v>99310</v>
      </c>
      <c r="G525" s="53" t="s">
        <v>73</v>
      </c>
      <c r="H525" s="62">
        <v>342.6</v>
      </c>
      <c r="I525" s="62">
        <v>171.3</v>
      </c>
      <c r="J525" s="62">
        <v>342.6</v>
      </c>
      <c r="K525" s="31" t="s">
        <v>207</v>
      </c>
      <c r="L525" s="31"/>
      <c r="M525" s="31"/>
      <c r="O525" s="19"/>
    </row>
    <row r="526" spans="1:15" s="3" customFormat="1" ht="12.75">
      <c r="A526" s="47" t="s">
        <v>234</v>
      </c>
      <c r="B526" s="53" t="s">
        <v>35</v>
      </c>
      <c r="C526" s="53" t="s">
        <v>46</v>
      </c>
      <c r="D526" s="53" t="s">
        <v>6</v>
      </c>
      <c r="E526" s="41">
        <v>79005</v>
      </c>
      <c r="F526" s="42" t="s">
        <v>113</v>
      </c>
      <c r="G526" s="53"/>
      <c r="H526" s="49">
        <f t="shared" ref="H526:J532" si="120">H527</f>
        <v>110</v>
      </c>
      <c r="I526" s="49">
        <f t="shared" si="120"/>
        <v>110</v>
      </c>
      <c r="J526" s="49">
        <f t="shared" si="120"/>
        <v>110</v>
      </c>
      <c r="K526" s="30"/>
      <c r="L526" s="30"/>
      <c r="M526" s="31"/>
      <c r="O526" s="19"/>
    </row>
    <row r="527" spans="1:15" s="3" customFormat="1" ht="12.75">
      <c r="A527" s="47" t="s">
        <v>233</v>
      </c>
      <c r="B527" s="53" t="s">
        <v>35</v>
      </c>
      <c r="C527" s="53" t="s">
        <v>46</v>
      </c>
      <c r="D527" s="53" t="s">
        <v>6</v>
      </c>
      <c r="E527" s="41">
        <v>79005</v>
      </c>
      <c r="F527" s="41">
        <v>99310</v>
      </c>
      <c r="G527" s="53"/>
      <c r="H527" s="49">
        <f t="shared" si="120"/>
        <v>110</v>
      </c>
      <c r="I527" s="49">
        <f t="shared" si="120"/>
        <v>110</v>
      </c>
      <c r="J527" s="49">
        <f t="shared" si="120"/>
        <v>110</v>
      </c>
      <c r="K527" s="30"/>
      <c r="L527" s="30"/>
      <c r="M527" s="31"/>
      <c r="O527" s="19"/>
    </row>
    <row r="528" spans="1:15" s="3" customFormat="1" ht="12.75">
      <c r="A528" s="47" t="s">
        <v>60</v>
      </c>
      <c r="B528" s="53" t="s">
        <v>35</v>
      </c>
      <c r="C528" s="53" t="s">
        <v>46</v>
      </c>
      <c r="D528" s="53" t="s">
        <v>6</v>
      </c>
      <c r="E528" s="41">
        <v>79005</v>
      </c>
      <c r="F528" s="41">
        <v>99310</v>
      </c>
      <c r="G528" s="53" t="s">
        <v>59</v>
      </c>
      <c r="H528" s="49">
        <f t="shared" si="120"/>
        <v>110</v>
      </c>
      <c r="I528" s="49">
        <f t="shared" si="120"/>
        <v>110</v>
      </c>
      <c r="J528" s="49">
        <f t="shared" si="120"/>
        <v>110</v>
      </c>
      <c r="K528" s="30"/>
      <c r="L528" s="30"/>
      <c r="M528" s="30"/>
      <c r="O528" s="12"/>
    </row>
    <row r="529" spans="1:15" s="3" customFormat="1" ht="25.5">
      <c r="A529" s="47" t="s">
        <v>61</v>
      </c>
      <c r="B529" s="53" t="s">
        <v>35</v>
      </c>
      <c r="C529" s="53" t="s">
        <v>46</v>
      </c>
      <c r="D529" s="53" t="s">
        <v>6</v>
      </c>
      <c r="E529" s="41">
        <v>79005</v>
      </c>
      <c r="F529" s="41">
        <v>99310</v>
      </c>
      <c r="G529" s="53" t="s">
        <v>17</v>
      </c>
      <c r="H529" s="62">
        <v>110</v>
      </c>
      <c r="I529" s="62">
        <v>110</v>
      </c>
      <c r="J529" s="62">
        <v>110</v>
      </c>
      <c r="K529" s="31" t="s">
        <v>207</v>
      </c>
      <c r="L529" s="31"/>
      <c r="M529" s="31"/>
      <c r="O529" s="19"/>
    </row>
    <row r="530" spans="1:15" s="3" customFormat="1" ht="12.75">
      <c r="A530" s="47" t="s">
        <v>236</v>
      </c>
      <c r="B530" s="53" t="s">
        <v>35</v>
      </c>
      <c r="C530" s="53" t="s">
        <v>46</v>
      </c>
      <c r="D530" s="53" t="s">
        <v>6</v>
      </c>
      <c r="E530" s="41">
        <v>79008</v>
      </c>
      <c r="F530" s="42" t="s">
        <v>113</v>
      </c>
      <c r="G530" s="53"/>
      <c r="H530" s="49">
        <f t="shared" si="120"/>
        <v>131.80000000000001</v>
      </c>
      <c r="I530" s="49">
        <f t="shared" si="120"/>
        <v>131.80000000000001</v>
      </c>
      <c r="J530" s="49">
        <f t="shared" si="120"/>
        <v>131.80000000000001</v>
      </c>
      <c r="K530" s="30"/>
      <c r="L530" s="31"/>
      <c r="M530" s="31"/>
      <c r="O530" s="19"/>
    </row>
    <row r="531" spans="1:15" s="3" customFormat="1" ht="12.75">
      <c r="A531" s="47" t="s">
        <v>235</v>
      </c>
      <c r="B531" s="53" t="s">
        <v>35</v>
      </c>
      <c r="C531" s="53" t="s">
        <v>46</v>
      </c>
      <c r="D531" s="53" t="s">
        <v>6</v>
      </c>
      <c r="E531" s="41">
        <v>79008</v>
      </c>
      <c r="F531" s="41">
        <v>99310</v>
      </c>
      <c r="G531" s="53"/>
      <c r="H531" s="49">
        <f t="shared" si="120"/>
        <v>131.80000000000001</v>
      </c>
      <c r="I531" s="49">
        <f t="shared" si="120"/>
        <v>131.80000000000001</v>
      </c>
      <c r="J531" s="49">
        <f t="shared" si="120"/>
        <v>131.80000000000001</v>
      </c>
      <c r="K531" s="30"/>
      <c r="L531" s="31"/>
      <c r="M531" s="31"/>
      <c r="O531" s="19"/>
    </row>
    <row r="532" spans="1:15" s="3" customFormat="1" ht="12.75">
      <c r="A532" s="47" t="s">
        <v>60</v>
      </c>
      <c r="B532" s="53" t="s">
        <v>35</v>
      </c>
      <c r="C532" s="53" t="s">
        <v>46</v>
      </c>
      <c r="D532" s="53" t="s">
        <v>6</v>
      </c>
      <c r="E532" s="41">
        <v>79008</v>
      </c>
      <c r="F532" s="41">
        <v>99310</v>
      </c>
      <c r="G532" s="53" t="s">
        <v>59</v>
      </c>
      <c r="H532" s="49">
        <f t="shared" si="120"/>
        <v>131.80000000000001</v>
      </c>
      <c r="I532" s="49">
        <f t="shared" si="120"/>
        <v>131.80000000000001</v>
      </c>
      <c r="J532" s="49">
        <f t="shared" si="120"/>
        <v>131.80000000000001</v>
      </c>
      <c r="K532" s="30"/>
      <c r="L532" s="31"/>
      <c r="M532" s="31"/>
      <c r="O532" s="19"/>
    </row>
    <row r="533" spans="1:15" s="3" customFormat="1" ht="25.5">
      <c r="A533" s="47" t="s">
        <v>61</v>
      </c>
      <c r="B533" s="53" t="s">
        <v>35</v>
      </c>
      <c r="C533" s="53" t="s">
        <v>46</v>
      </c>
      <c r="D533" s="53" t="s">
        <v>6</v>
      </c>
      <c r="E533" s="41">
        <v>79008</v>
      </c>
      <c r="F533" s="41">
        <v>99310</v>
      </c>
      <c r="G533" s="53" t="s">
        <v>17</v>
      </c>
      <c r="H533" s="62">
        <v>131.80000000000001</v>
      </c>
      <c r="I533" s="62">
        <v>131.80000000000001</v>
      </c>
      <c r="J533" s="62">
        <v>131.80000000000001</v>
      </c>
      <c r="K533" s="31" t="s">
        <v>207</v>
      </c>
      <c r="L533" s="31"/>
      <c r="M533" s="31"/>
      <c r="O533" s="19"/>
    </row>
    <row r="534" spans="1:15" s="3" customFormat="1" ht="12.75">
      <c r="A534" s="54" t="s">
        <v>323</v>
      </c>
      <c r="B534" s="53"/>
      <c r="C534" s="53"/>
      <c r="D534" s="53"/>
      <c r="E534" s="41"/>
      <c r="F534" s="41"/>
      <c r="G534" s="53"/>
      <c r="H534" s="71">
        <v>0</v>
      </c>
      <c r="I534" s="71">
        <v>2551.3000000000002</v>
      </c>
      <c r="J534" s="71">
        <v>6708.6</v>
      </c>
      <c r="K534" s="31" t="s">
        <v>207</v>
      </c>
      <c r="L534" s="31"/>
      <c r="M534" s="31"/>
      <c r="O534" s="19"/>
    </row>
    <row r="535" spans="1:15" s="3" customFormat="1" ht="12.75">
      <c r="A535" s="54" t="s">
        <v>30</v>
      </c>
      <c r="B535" s="53"/>
      <c r="C535" s="53"/>
      <c r="D535" s="53"/>
      <c r="E535" s="53"/>
      <c r="F535" s="53"/>
      <c r="G535" s="53"/>
      <c r="H535" s="14">
        <f>H11+H21+H293+H325+H534</f>
        <v>169310.64</v>
      </c>
      <c r="I535" s="14">
        <f t="shared" ref="I535:J535" si="121">I11+I21+I293+I325+I534</f>
        <v>164928.68</v>
      </c>
      <c r="J535" s="14">
        <f t="shared" si="121"/>
        <v>200892.77</v>
      </c>
      <c r="K535" s="34"/>
      <c r="L535" s="34"/>
      <c r="M535" s="34">
        <f>SUM(M11:M533)</f>
        <v>0</v>
      </c>
      <c r="N535" s="21"/>
      <c r="O535" s="14"/>
    </row>
    <row r="536" spans="1:15" s="3" customFormat="1" ht="15.75">
      <c r="A536" s="10"/>
      <c r="B536" s="9"/>
      <c r="C536" s="8"/>
      <c r="D536" s="8"/>
      <c r="E536" s="1"/>
      <c r="F536" s="1"/>
      <c r="G536" s="1"/>
      <c r="H536" s="6"/>
      <c r="I536" s="6"/>
      <c r="J536" s="6"/>
      <c r="K536" s="6"/>
      <c r="L536" s="6"/>
      <c r="M536" s="6"/>
    </row>
    <row r="537" spans="1:15" s="3" customFormat="1">
      <c r="A537" s="8"/>
      <c r="B537" s="9"/>
      <c r="C537" s="8"/>
      <c r="D537" s="8"/>
      <c r="E537" s="8"/>
      <c r="F537" s="8"/>
      <c r="G537" s="8"/>
      <c r="H537" s="7"/>
      <c r="I537" s="7"/>
      <c r="J537" s="7"/>
      <c r="K537" s="7"/>
      <c r="L537" s="7"/>
      <c r="M537" s="7"/>
    </row>
    <row r="538" spans="1:15" s="3" customFormat="1" ht="15.75">
      <c r="A538" s="17" t="s">
        <v>105</v>
      </c>
      <c r="B538" s="18"/>
      <c r="C538" s="17"/>
      <c r="D538" s="85"/>
      <c r="E538" s="85"/>
      <c r="F538" s="85"/>
      <c r="G538" s="85"/>
      <c r="H538" s="6"/>
      <c r="I538" s="6"/>
      <c r="J538" s="6"/>
      <c r="K538" s="6"/>
      <c r="L538" s="6"/>
      <c r="M538" s="6"/>
    </row>
    <row r="539" spans="1:15" s="3" customFormat="1">
      <c r="A539" s="8"/>
      <c r="B539" s="9"/>
      <c r="C539" s="8"/>
      <c r="D539" s="8"/>
      <c r="E539" s="8"/>
      <c r="F539" s="8"/>
      <c r="G539" s="8"/>
      <c r="H539" s="1"/>
      <c r="I539" s="1"/>
      <c r="J539" s="1"/>
      <c r="K539" s="1"/>
      <c r="L539" s="1"/>
      <c r="M539" s="1"/>
    </row>
    <row r="540" spans="1:15" s="3" customFormat="1">
      <c r="A540" s="8"/>
      <c r="B540" s="9"/>
      <c r="C540" s="8"/>
      <c r="D540" s="8"/>
      <c r="E540" s="8"/>
      <c r="F540" s="8"/>
      <c r="G540" s="8"/>
      <c r="H540" s="1">
        <v>169310.6</v>
      </c>
      <c r="I540" s="1"/>
      <c r="J540" s="1"/>
      <c r="K540" s="1"/>
      <c r="L540" s="1"/>
      <c r="M540" s="6">
        <f>H535-H540</f>
        <v>4.0000000008149073E-2</v>
      </c>
      <c r="N540" s="15"/>
    </row>
    <row r="541" spans="1:15" s="3" customFormat="1">
      <c r="A541" s="8"/>
      <c r="B541" s="9"/>
      <c r="C541" s="8"/>
      <c r="D541" s="8"/>
      <c r="E541" s="8"/>
      <c r="F541" s="8"/>
      <c r="G541" s="8"/>
      <c r="H541" s="1"/>
      <c r="I541" s="1"/>
      <c r="J541" s="1"/>
      <c r="K541" s="1"/>
      <c r="L541" s="1"/>
      <c r="M541" s="6">
        <f>M535-M540</f>
        <v>-4.0000000008149073E-2</v>
      </c>
      <c r="N541" s="15"/>
    </row>
    <row r="542" spans="1:15" s="3" customFormat="1" ht="45">
      <c r="A542" s="8" t="s">
        <v>257</v>
      </c>
      <c r="B542" s="9"/>
      <c r="C542" s="8" t="s">
        <v>258</v>
      </c>
      <c r="D542" s="8"/>
      <c r="E542" s="8"/>
      <c r="F542" s="8"/>
      <c r="G542" s="8"/>
      <c r="H542" s="1"/>
      <c r="I542" s="1"/>
      <c r="J542" s="1"/>
      <c r="K542" s="1"/>
      <c r="L542" s="1"/>
      <c r="M542" s="6"/>
    </row>
    <row r="543" spans="1:15" s="3" customFormat="1">
      <c r="A543" s="8"/>
      <c r="B543" s="9"/>
      <c r="C543" s="8"/>
      <c r="D543" s="8"/>
      <c r="E543" s="8"/>
      <c r="F543" s="8"/>
      <c r="G543" s="8"/>
      <c r="H543" s="6"/>
      <c r="I543" s="6"/>
      <c r="J543" s="6"/>
      <c r="K543" s="6"/>
      <c r="L543" s="6"/>
      <c r="M543" s="1"/>
      <c r="O543" s="15"/>
    </row>
    <row r="544" spans="1:15" s="3" customFormat="1">
      <c r="A544" s="8"/>
      <c r="B544" s="9"/>
      <c r="C544" s="8"/>
      <c r="D544" s="8"/>
      <c r="E544" s="8"/>
      <c r="F544" s="8"/>
      <c r="G544" s="8"/>
      <c r="H544" s="6"/>
      <c r="I544" s="6"/>
      <c r="J544" s="6"/>
      <c r="K544" s="6"/>
      <c r="L544" s="6"/>
      <c r="M544" s="1"/>
      <c r="O544" s="15"/>
    </row>
    <row r="545" spans="15:15">
      <c r="O545" s="6"/>
    </row>
  </sheetData>
  <autoFilter ref="A9:O540"/>
  <mergeCells count="17">
    <mergeCell ref="G3:J3"/>
    <mergeCell ref="G4:J4"/>
    <mergeCell ref="G2:J2"/>
    <mergeCell ref="E9:F9"/>
    <mergeCell ref="D538:G538"/>
    <mergeCell ref="H9:H10"/>
    <mergeCell ref="D9:D10"/>
    <mergeCell ref="G9:G10"/>
    <mergeCell ref="I9:I10"/>
    <mergeCell ref="J9:J10"/>
    <mergeCell ref="A9:A10"/>
    <mergeCell ref="G8:H8"/>
    <mergeCell ref="A5:H5"/>
    <mergeCell ref="A6:J7"/>
    <mergeCell ref="B9:B10"/>
    <mergeCell ref="C9:C10"/>
    <mergeCell ref="I8:J8"/>
  </mergeCells>
  <phoneticPr fontId="0" type="noConversion"/>
  <pageMargins left="0.35433070866141736" right="0.15748031496062992" top="0.23622047244094491" bottom="0.19685039370078741" header="0.23622047244094491" footer="0.19685039370078741"/>
  <pageSetup paperSize="9" fitToHeight="0" orientation="landscape" blackAndWhite="1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общая</vt:lpstr>
      <vt:lpstr>общая!Заголовки_для_печати</vt:lpstr>
      <vt:lpstr>общая!Область_печати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Пользователь</cp:lastModifiedBy>
  <cp:lastPrinted>2018-11-14T05:40:32Z</cp:lastPrinted>
  <dcterms:created xsi:type="dcterms:W3CDTF">2002-12-23T14:52:50Z</dcterms:created>
  <dcterms:modified xsi:type="dcterms:W3CDTF">2018-11-14T05:40:47Z</dcterms:modified>
</cp:coreProperties>
</file>